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dvik-my.sharepoint.com/personal/ronal_more_c_sandvik_com/Documents/SANDVIK - ROCK TOOLS/FORMATOS DE UNIDADES/AMERICANA/7. PROGRAMAS Y PLANES DE SSOMA/"/>
    </mc:Choice>
  </mc:AlternateContent>
  <xr:revisionPtr revIDLastSave="27" documentId="8_{6500778F-B0DB-45F0-88D8-14062B47FF2B}" xr6:coauthVersionLast="47" xr6:coauthVersionMax="47" xr10:uidLastSave="{EC7B6A61-AF58-4A36-BCC4-102D6243906B}"/>
  <bookViews>
    <workbookView xWindow="-110" yWindow="-110" windowWidth="19420" windowHeight="10300" tabRatio="610" xr2:uid="{7DBD64F0-3D4B-4564-AB6F-1DA550A80E8B}"/>
  </bookViews>
  <sheets>
    <sheet name="Seguridad" sheetId="3" r:id="rId1"/>
    <sheet name="Salud Ocupacional" sheetId="7" r:id="rId2"/>
    <sheet name="MA" sheetId="1" r:id="rId3"/>
    <sheet name="COMUNICACIONES" sheetId="9" r:id="rId4"/>
    <sheet name="Seguridad.Lima" sheetId="6" state="hidden" r:id="rId5"/>
  </sheets>
  <definedNames>
    <definedName name="_xlnm._FilterDatabase" localSheetId="2" hidden="1">MA!$A$15:$U$15</definedName>
    <definedName name="_xlnm._FilterDatabase" localSheetId="1" hidden="1">'Salud Ocupacional'!$A$16:$U$82</definedName>
    <definedName name="_xlnm._FilterDatabase" localSheetId="0" hidden="1">Seguridad!$A$16:$V$62</definedName>
    <definedName name="_xlnm._FilterDatabase" localSheetId="4" hidden="1">Seguridad.Lima!$A$16:$U$151</definedName>
    <definedName name="_xlnm.Print_Area" localSheetId="2">MA!$B$2:$V$73</definedName>
    <definedName name="_xlnm.Print_Area" localSheetId="1">'Salud Ocupacional'!$B$2:$V$110</definedName>
    <definedName name="_xlnm.Print_Area" localSheetId="0">Seguridad!$B$2:$W$165</definedName>
    <definedName name="_xlnm.Print_Area" localSheetId="4">Seguridad.Lima!$B$3:$U$151</definedName>
    <definedName name="_xlnm.Print_Titles" localSheetId="4">Seguridad.Lima!$3:$14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" i="3" l="1"/>
  <c r="V16" i="3" l="1"/>
  <c r="V39" i="3"/>
  <c r="V38" i="3"/>
  <c r="V37" i="3"/>
  <c r="V36" i="3"/>
  <c r="U106" i="7"/>
  <c r="U82" i="7"/>
  <c r="U68" i="7"/>
  <c r="U60" i="7"/>
  <c r="V61" i="3"/>
  <c r="V62" i="3"/>
  <c r="V67" i="3"/>
  <c r="V68" i="3"/>
  <c r="AC10" i="3"/>
  <c r="V158" i="3"/>
  <c r="V159" i="3" s="1"/>
  <c r="V157" i="3"/>
  <c r="V66" i="3" l="1"/>
  <c r="V65" i="3"/>
  <c r="U60" i="1"/>
  <c r="U59" i="1"/>
  <c r="U58" i="1"/>
  <c r="U57" i="1"/>
  <c r="U56" i="1"/>
  <c r="U55" i="1"/>
  <c r="U46" i="1"/>
  <c r="U45" i="1"/>
  <c r="U44" i="1"/>
  <c r="U43" i="1"/>
  <c r="U42" i="1"/>
  <c r="U41" i="1"/>
  <c r="U40" i="1"/>
  <c r="U39" i="1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4" i="3"/>
  <c r="V93" i="3"/>
  <c r="V92" i="3"/>
  <c r="V91" i="3"/>
  <c r="V73" i="3"/>
  <c r="V74" i="3"/>
  <c r="V75" i="3"/>
  <c r="V76" i="3"/>
  <c r="V77" i="3"/>
  <c r="V53" i="3"/>
  <c r="V54" i="3"/>
  <c r="V19" i="3"/>
  <c r="V20" i="3"/>
  <c r="V21" i="3"/>
  <c r="V22" i="3"/>
  <c r="V23" i="3"/>
  <c r="U75" i="7"/>
  <c r="U74" i="7"/>
  <c r="U29" i="7"/>
  <c r="U28" i="7"/>
  <c r="U27" i="7"/>
  <c r="U26" i="7"/>
  <c r="U21" i="7"/>
  <c r="U20" i="7"/>
  <c r="V43" i="3"/>
  <c r="V44" i="3"/>
  <c r="V45" i="3"/>
  <c r="V46" i="3"/>
  <c r="V47" i="3"/>
  <c r="V48" i="3"/>
  <c r="V49" i="3"/>
  <c r="V50" i="3"/>
  <c r="V111" i="3" l="1"/>
  <c r="V69" i="3"/>
  <c r="V89" i="3"/>
  <c r="V95" i="3"/>
  <c r="U61" i="1"/>
  <c r="U47" i="1"/>
  <c r="V34" i="3"/>
  <c r="V35" i="3"/>
  <c r="V31" i="3"/>
  <c r="V30" i="3"/>
  <c r="V29" i="3"/>
  <c r="V28" i="3"/>
  <c r="V27" i="3"/>
  <c r="V26" i="3"/>
  <c r="V25" i="3"/>
  <c r="V24" i="3"/>
  <c r="U105" i="7" l="1"/>
  <c r="U104" i="7"/>
  <c r="U103" i="7"/>
  <c r="U102" i="7"/>
  <c r="U101" i="7"/>
  <c r="U100" i="7"/>
  <c r="U99" i="7"/>
  <c r="U98" i="7"/>
  <c r="U97" i="7"/>
  <c r="U96" i="7"/>
  <c r="U95" i="7"/>
  <c r="U94" i="7"/>
  <c r="U93" i="7"/>
  <c r="U92" i="7"/>
  <c r="U81" i="7"/>
  <c r="U80" i="7"/>
  <c r="U79" i="7"/>
  <c r="U78" i="7"/>
  <c r="U77" i="7"/>
  <c r="U76" i="7"/>
  <c r="U73" i="7"/>
  <c r="U72" i="7"/>
  <c r="U71" i="7"/>
  <c r="U70" i="7"/>
  <c r="U67" i="7"/>
  <c r="U66" i="7"/>
  <c r="U65" i="7"/>
  <c r="U64" i="7"/>
  <c r="U63" i="7"/>
  <c r="U62" i="7"/>
  <c r="U59" i="7"/>
  <c r="U58" i="7"/>
  <c r="U57" i="7"/>
  <c r="U56" i="7"/>
  <c r="U55" i="7"/>
  <c r="U54" i="7"/>
  <c r="U47" i="7"/>
  <c r="U46" i="7"/>
  <c r="U53" i="7"/>
  <c r="U52" i="7"/>
  <c r="U51" i="7"/>
  <c r="U50" i="7"/>
  <c r="U49" i="7"/>
  <c r="U48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3" i="7"/>
  <c r="U22" i="7"/>
  <c r="U19" i="7"/>
  <c r="U18" i="7"/>
  <c r="U17" i="7"/>
  <c r="U16" i="7"/>
  <c r="U24" i="7" l="1"/>
  <c r="V72" i="3"/>
  <c r="V78" i="3"/>
  <c r="V79" i="3"/>
  <c r="V80" i="3"/>
  <c r="V59" i="3"/>
  <c r="V60" i="3"/>
  <c r="V63" i="3" s="1"/>
  <c r="V56" i="3"/>
  <c r="U68" i="1" l="1"/>
  <c r="V147" i="3" l="1"/>
  <c r="V146" i="3"/>
  <c r="V145" i="3"/>
  <c r="V144" i="3"/>
  <c r="V143" i="3"/>
  <c r="V142" i="3"/>
  <c r="V128" i="3"/>
  <c r="V127" i="3"/>
  <c r="V126" i="3"/>
  <c r="V125" i="3"/>
  <c r="V124" i="3"/>
  <c r="V123" i="3"/>
  <c r="V114" i="3"/>
  <c r="V113" i="3"/>
  <c r="V86" i="3"/>
  <c r="V85" i="3"/>
  <c r="V84" i="3"/>
  <c r="V83" i="3"/>
  <c r="V71" i="3"/>
  <c r="V81" i="3" s="1"/>
  <c r="V55" i="3"/>
  <c r="V57" i="3" s="1"/>
  <c r="V42" i="3"/>
  <c r="V41" i="3"/>
  <c r="V33" i="3"/>
  <c r="V32" i="3"/>
  <c r="V18" i="3"/>
  <c r="V129" i="3"/>
  <c r="V130" i="3"/>
  <c r="V131" i="3"/>
  <c r="V132" i="3"/>
  <c r="V133" i="3"/>
  <c r="V134" i="3"/>
  <c r="V149" i="3" l="1"/>
  <c r="V135" i="3"/>
  <c r="V51" i="3"/>
  <c r="V87" i="3"/>
  <c r="V115" i="3"/>
  <c r="U31" i="1"/>
  <c r="U266" i="6" l="1"/>
  <c r="U265" i="6"/>
  <c r="U264" i="6"/>
  <c r="U263" i="6"/>
  <c r="U262" i="6"/>
  <c r="U261" i="6"/>
  <c r="U260" i="6"/>
  <c r="U259" i="6"/>
  <c r="U258" i="6"/>
  <c r="U257" i="6"/>
  <c r="U256" i="6"/>
  <c r="U255" i="6"/>
  <c r="U254" i="6"/>
  <c r="U253" i="6"/>
  <c r="U252" i="6"/>
  <c r="U251" i="6"/>
  <c r="U250" i="6"/>
  <c r="U241" i="6"/>
  <c r="U240" i="6"/>
  <c r="U239" i="6"/>
  <c r="U238" i="6"/>
  <c r="U237" i="6"/>
  <c r="U236" i="6"/>
  <c r="U235" i="6"/>
  <c r="U234" i="6"/>
  <c r="U233" i="6"/>
  <c r="U232" i="6"/>
  <c r="U231" i="6"/>
  <c r="U230" i="6"/>
  <c r="U229" i="6"/>
  <c r="U228" i="6"/>
  <c r="U227" i="6"/>
  <c r="U225" i="6"/>
  <c r="U224" i="6"/>
  <c r="U223" i="6"/>
  <c r="U222" i="6"/>
  <c r="U221" i="6"/>
  <c r="U220" i="6"/>
  <c r="U219" i="6"/>
  <c r="U218" i="6"/>
  <c r="U217" i="6"/>
  <c r="U216" i="6"/>
  <c r="U215" i="6"/>
  <c r="U214" i="6"/>
  <c r="U213" i="6"/>
  <c r="U212" i="6"/>
  <c r="U203" i="6"/>
  <c r="U202" i="6"/>
  <c r="U201" i="6"/>
  <c r="U200" i="6"/>
  <c r="U199" i="6"/>
  <c r="U198" i="6"/>
  <c r="U197" i="6"/>
  <c r="U195" i="6"/>
  <c r="U194" i="6"/>
  <c r="U193" i="6"/>
  <c r="U192" i="6"/>
  <c r="U191" i="6"/>
  <c r="U190" i="6"/>
  <c r="U189" i="6"/>
  <c r="U188" i="6"/>
  <c r="U187" i="6"/>
  <c r="U186" i="6"/>
  <c r="U185" i="6"/>
  <c r="U184" i="6"/>
  <c r="U182" i="6"/>
  <c r="U181" i="6"/>
  <c r="U180" i="6"/>
  <c r="U179" i="6"/>
  <c r="U178" i="6"/>
  <c r="U177" i="6"/>
  <c r="U176" i="6"/>
  <c r="U175" i="6"/>
  <c r="U174" i="6"/>
  <c r="U173" i="6"/>
  <c r="U172" i="6"/>
  <c r="U171" i="6"/>
  <c r="U169" i="6"/>
  <c r="U168" i="6"/>
  <c r="U167" i="6"/>
  <c r="U166" i="6"/>
  <c r="U165" i="6"/>
  <c r="U164" i="6"/>
  <c r="U163" i="6"/>
  <c r="U162" i="6"/>
  <c r="U161" i="6"/>
  <c r="U160" i="6"/>
  <c r="U151" i="6"/>
  <c r="U150" i="6"/>
  <c r="U149" i="6"/>
  <c r="U148" i="6"/>
  <c r="U147" i="6"/>
  <c r="U146" i="6"/>
  <c r="U145" i="6"/>
  <c r="U144" i="6"/>
  <c r="U143" i="6"/>
  <c r="U142" i="6"/>
  <c r="U141" i="6"/>
  <c r="U139" i="6"/>
  <c r="U138" i="6"/>
  <c r="U137" i="6"/>
  <c r="U136" i="6"/>
  <c r="U135" i="6"/>
  <c r="U134" i="6"/>
  <c r="U133" i="6"/>
  <c r="U132" i="6"/>
  <c r="U131" i="6"/>
  <c r="U130" i="6"/>
  <c r="U129" i="6"/>
  <c r="U128" i="6"/>
  <c r="U127" i="6"/>
  <c r="U126" i="6"/>
  <c r="U124" i="6"/>
  <c r="U123" i="6"/>
  <c r="U122" i="6"/>
  <c r="U121" i="6"/>
  <c r="U120" i="6"/>
  <c r="U119" i="6"/>
  <c r="U118" i="6"/>
  <c r="U117" i="6"/>
  <c r="U116" i="6"/>
  <c r="U115" i="6"/>
  <c r="U114" i="6"/>
  <c r="U113" i="6"/>
  <c r="U112" i="6"/>
  <c r="U111" i="6"/>
  <c r="U110" i="6"/>
  <c r="U109" i="6"/>
  <c r="U107" i="6"/>
  <c r="U106" i="6"/>
  <c r="U105" i="6"/>
  <c r="U104" i="6"/>
  <c r="U103" i="6"/>
  <c r="U102" i="6"/>
  <c r="U101" i="6"/>
  <c r="U100" i="6"/>
  <c r="U99" i="6"/>
  <c r="U98" i="6"/>
  <c r="U97" i="6"/>
  <c r="U96" i="6"/>
  <c r="U93" i="6"/>
  <c r="U92" i="6"/>
  <c r="U91" i="6"/>
  <c r="U90" i="6"/>
  <c r="U89" i="6"/>
  <c r="U88" i="6"/>
  <c r="U87" i="6"/>
  <c r="U85" i="6"/>
  <c r="U84" i="6"/>
  <c r="U83" i="6"/>
  <c r="U82" i="6"/>
  <c r="U81" i="6"/>
  <c r="U80" i="6"/>
  <c r="U79" i="6"/>
  <c r="U78" i="6"/>
  <c r="U76" i="6"/>
  <c r="U75" i="6"/>
  <c r="U74" i="6"/>
  <c r="U73" i="6"/>
  <c r="U72" i="6"/>
  <c r="U71" i="6"/>
  <c r="U70" i="6"/>
  <c r="U69" i="6"/>
  <c r="U67" i="6"/>
  <c r="U66" i="6"/>
  <c r="U65" i="6"/>
  <c r="U64" i="6"/>
  <c r="U63" i="6"/>
  <c r="U62" i="6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3" i="6"/>
  <c r="U42" i="6"/>
  <c r="U41" i="6"/>
  <c r="U40" i="6"/>
  <c r="U39" i="6"/>
  <c r="U38" i="6"/>
  <c r="U37" i="6"/>
  <c r="U36" i="6"/>
  <c r="U35" i="6"/>
  <c r="U34" i="6"/>
  <c r="U33" i="6"/>
  <c r="U32" i="6"/>
  <c r="U29" i="6"/>
  <c r="U28" i="6"/>
  <c r="U27" i="6"/>
  <c r="U26" i="6"/>
  <c r="U25" i="6"/>
  <c r="U24" i="6"/>
  <c r="U23" i="6"/>
  <c r="U22" i="6"/>
  <c r="U21" i="6"/>
  <c r="U20" i="6"/>
  <c r="Z19" i="6"/>
  <c r="Z20" i="6" s="1"/>
  <c r="U19" i="6"/>
  <c r="U18" i="6"/>
  <c r="U17" i="6"/>
  <c r="U16" i="6"/>
  <c r="U267" i="6" l="1"/>
  <c r="Z21" i="6"/>
  <c r="U15" i="1" l="1"/>
  <c r="U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Jhoseline Alessandra Medrano</author>
  </authors>
  <commentList>
    <comment ref="B101" authorId="0" shapeId="0" xr:uid="{517DB7A1-475E-40B6-82BB-9D7433CDFFF0}">
      <text>
        <r>
          <rPr>
            <b/>
            <sz val="9"/>
            <color indexed="81"/>
            <rFont val="Tahoma"/>
            <family val="2"/>
          </rPr>
          <t>Día mundial seguridad vial 10 de junio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Jhoseline Alessandra Medrano</author>
  </authors>
  <commentList>
    <comment ref="N22" authorId="0" shapeId="0" xr:uid="{1FFB23C9-19B1-4307-8499-333D386BB9A8}">
      <text>
        <r>
          <rPr>
            <b/>
            <sz val="9"/>
            <color indexed="81"/>
            <rFont val="Tahoma"/>
            <family val="2"/>
          </rPr>
          <t>Jhoseline Alessandra Medrano:</t>
        </r>
        <r>
          <rPr>
            <sz val="9"/>
            <color indexed="81"/>
            <rFont val="Tahoma"/>
            <family val="2"/>
          </rPr>
          <t xml:space="preserve">
Prevención y Gestión de Enfermedades Ocupacionales</t>
        </r>
      </text>
    </comment>
    <comment ref="P22" authorId="0" shapeId="0" xr:uid="{29249975-8737-4EBD-9624-8EA99C0A86E4}">
      <text>
        <r>
          <rPr>
            <b/>
            <sz val="9"/>
            <color indexed="81"/>
            <rFont val="Tahoma"/>
            <family val="2"/>
          </rPr>
          <t>Jhoseline Alessandra Medrano:</t>
        </r>
        <r>
          <rPr>
            <sz val="9"/>
            <color indexed="81"/>
            <rFont val="Tahoma"/>
            <family val="2"/>
          </rPr>
          <t xml:space="preserve">
Factores de riesgo disergonómico y prevencion de TME</t>
        </r>
      </text>
    </comment>
    <comment ref="Q22" authorId="0" shapeId="0" xr:uid="{3F072527-E36B-47EE-8DCA-9C5C220B157A}">
      <text>
        <r>
          <rPr>
            <b/>
            <sz val="9"/>
            <color indexed="81"/>
            <rFont val="Tahoma"/>
            <family val="2"/>
          </rPr>
          <t>Jhoseline Alessandra Medrano:</t>
        </r>
        <r>
          <rPr>
            <sz val="9"/>
            <color indexed="81"/>
            <rFont val="Tahoma"/>
            <family val="2"/>
          </rPr>
          <t xml:space="preserve">
Factores de riesgo de ruido y prevencion de transtornos auditivos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Jhoseline Alessandra Medrano</author>
  </authors>
  <commentList>
    <comment ref="S89" authorId="0" shapeId="0" xr:uid="{301824FC-6C39-4487-AAB2-583F732ED764}">
      <text>
        <r>
          <rPr>
            <b/>
            <sz val="9"/>
            <color indexed="81"/>
            <rFont val="Tahoma"/>
            <family val="2"/>
          </rPr>
          <t>Jhoseline Alessandra Medrano:</t>
        </r>
        <r>
          <rPr>
            <sz val="9"/>
            <color indexed="81"/>
            <rFont val="Tahoma"/>
            <family val="2"/>
          </rPr>
          <t xml:space="preserve">
Para 2024</t>
        </r>
      </text>
    </comment>
    <comment ref="T89" authorId="0" shapeId="0" xr:uid="{5CADAB87-11A1-44C4-AA2D-06568846D9BA}">
      <text>
        <r>
          <rPr>
            <b/>
            <sz val="9"/>
            <color indexed="81"/>
            <rFont val="Tahoma"/>
            <family val="2"/>
          </rPr>
          <t>Jhoseline Alessandra Medrano:</t>
        </r>
        <r>
          <rPr>
            <sz val="9"/>
            <color indexed="81"/>
            <rFont val="Tahoma"/>
            <family val="2"/>
          </rPr>
          <t xml:space="preserve">
Para 2024</t>
        </r>
      </text>
    </comment>
    <comment ref="J101" authorId="0" shapeId="0" xr:uid="{179081AB-BEC9-4D8F-B9B7-BD1F9B2DDA27}">
      <text>
        <r>
          <rPr>
            <b/>
            <sz val="9"/>
            <color indexed="81"/>
            <rFont val="Tahoma"/>
            <family val="2"/>
          </rPr>
          <t>Jhoseline Alessandra Medrano:</t>
        </r>
        <r>
          <rPr>
            <sz val="9"/>
            <color indexed="81"/>
            <rFont val="Tahoma"/>
            <family val="2"/>
          </rPr>
          <t xml:space="preserve">
No aplico
</t>
        </r>
      </text>
    </comment>
    <comment ref="M106" authorId="0" shapeId="0" xr:uid="{569B4E46-99D3-4257-9B43-20A7235F64B0}">
      <text>
        <r>
          <rPr>
            <b/>
            <sz val="9"/>
            <color indexed="81"/>
            <rFont val="Tahoma"/>
            <family val="2"/>
          </rPr>
          <t xml:space="preserve">Simulacro Nacional Multipeligro
31/05/2023
10:00 a.m. 
</t>
        </r>
      </text>
    </comment>
    <comment ref="P106" authorId="0" shapeId="0" xr:uid="{A2BD5A5C-7923-4928-9C4D-CB60A8D946FE}">
      <text>
        <r>
          <rPr>
            <b/>
            <sz val="9"/>
            <color indexed="81"/>
            <rFont val="Tahoma"/>
            <family val="2"/>
          </rPr>
          <t xml:space="preserve">Simulacro Nacional Multipeligro
15/08/2023
3:00 p.m.
</t>
        </r>
      </text>
    </comment>
    <comment ref="S106" authorId="0" shapeId="0" xr:uid="{75FBBADF-5652-4EC1-8CB3-86A0E980DD3C}">
      <text>
        <r>
          <rPr>
            <b/>
            <sz val="9"/>
            <color indexed="81"/>
            <rFont val="Tahoma"/>
            <family val="2"/>
          </rPr>
          <t xml:space="preserve">Simulacro Nacional Multipeligro
06/11/2023 8:00 pm
</t>
        </r>
      </text>
    </comment>
    <comment ref="I234" authorId="0" shapeId="0" xr:uid="{3B0E1857-09C5-4249-925C-BA0EC1448843}">
      <text>
        <r>
          <rPr>
            <b/>
            <sz val="9"/>
            <color indexed="81"/>
            <rFont val="Tahoma"/>
            <family val="2"/>
          </rPr>
          <t>Jhoseline Alessandra Medrano:</t>
        </r>
        <r>
          <rPr>
            <sz val="9"/>
            <color indexed="81"/>
            <rFont val="Tahoma"/>
            <family val="2"/>
          </rPr>
          <t xml:space="preserve">
No se suscitó
</t>
        </r>
      </text>
    </comment>
    <comment ref="J234" authorId="0" shapeId="0" xr:uid="{72328A4F-C37C-4EFD-87C6-1768AE70455A}">
      <text>
        <r>
          <rPr>
            <b/>
            <sz val="9"/>
            <color indexed="81"/>
            <rFont val="Tahoma"/>
            <family val="2"/>
          </rPr>
          <t>Jhoseline Alessandra Medrano:</t>
        </r>
        <r>
          <rPr>
            <sz val="9"/>
            <color indexed="81"/>
            <rFont val="Tahoma"/>
            <family val="2"/>
          </rPr>
          <t xml:space="preserve">
No se suscitó
</t>
        </r>
      </text>
    </comment>
    <comment ref="I236" authorId="0" shapeId="0" xr:uid="{6E50073C-0505-4BC7-8ECE-EB5279896216}">
      <text>
        <r>
          <rPr>
            <b/>
            <sz val="9"/>
            <color indexed="81"/>
            <rFont val="Tahoma"/>
            <family val="2"/>
          </rPr>
          <t>Jhoseline Alessandra Medrano:</t>
        </r>
        <r>
          <rPr>
            <sz val="9"/>
            <color indexed="81"/>
            <rFont val="Tahoma"/>
            <family val="2"/>
          </rPr>
          <t xml:space="preserve">
No se suscitó
</t>
        </r>
      </text>
    </comment>
    <comment ref="J236" authorId="0" shapeId="0" xr:uid="{9661445F-4933-4009-8D01-74154991F508}">
      <text>
        <r>
          <rPr>
            <b/>
            <sz val="9"/>
            <color indexed="81"/>
            <rFont val="Tahoma"/>
            <family val="2"/>
          </rPr>
          <t>Jhoseline Alessandra Medrano:</t>
        </r>
        <r>
          <rPr>
            <sz val="9"/>
            <color indexed="81"/>
            <rFont val="Tahoma"/>
            <family val="2"/>
          </rPr>
          <t xml:space="preserve">
No se suscitó
</t>
        </r>
      </text>
    </comment>
    <comment ref="I238" authorId="0" shapeId="0" xr:uid="{C633C50E-424C-4EE9-B62F-A2A5970EAD12}">
      <text>
        <r>
          <rPr>
            <b/>
            <sz val="9"/>
            <color indexed="81"/>
            <rFont val="Tahoma"/>
            <family val="2"/>
          </rPr>
          <t>Jhoseline Alessandra Medrano:</t>
        </r>
        <r>
          <rPr>
            <sz val="9"/>
            <color indexed="81"/>
            <rFont val="Tahoma"/>
            <family val="2"/>
          </rPr>
          <t xml:space="preserve">
No se suscitó
</t>
        </r>
      </text>
    </comment>
    <comment ref="J238" authorId="0" shapeId="0" xr:uid="{78B1FD0C-216C-4D17-89AA-E6268BDEC245}">
      <text>
        <r>
          <rPr>
            <b/>
            <sz val="9"/>
            <color indexed="81"/>
            <rFont val="Tahoma"/>
            <family val="2"/>
          </rPr>
          <t>Jhoseline Alessandra Medrano:</t>
        </r>
        <r>
          <rPr>
            <sz val="9"/>
            <color indexed="81"/>
            <rFont val="Tahoma"/>
            <family val="2"/>
          </rPr>
          <t xml:space="preserve">
No se suscitó
</t>
        </r>
      </text>
    </comment>
    <comment ref="I240" authorId="0" shapeId="0" xr:uid="{0656DEB0-2425-427C-8A50-EF821F49D667}">
      <text>
        <r>
          <rPr>
            <b/>
            <sz val="9"/>
            <color indexed="81"/>
            <rFont val="Tahoma"/>
            <family val="2"/>
          </rPr>
          <t>Jhoseline Alessandra Medrano:</t>
        </r>
        <r>
          <rPr>
            <sz val="9"/>
            <color indexed="81"/>
            <rFont val="Tahoma"/>
            <family val="2"/>
          </rPr>
          <t xml:space="preserve">
No se suscitó
</t>
        </r>
      </text>
    </comment>
    <comment ref="J240" authorId="0" shapeId="0" xr:uid="{9C5DD727-3222-470C-80B5-2C3BA79E2E94}">
      <text>
        <r>
          <rPr>
            <b/>
            <sz val="9"/>
            <color indexed="81"/>
            <rFont val="Tahoma"/>
            <family val="2"/>
          </rPr>
          <t>Jhoseline Alessandra Medrano:</t>
        </r>
        <r>
          <rPr>
            <sz val="9"/>
            <color indexed="81"/>
            <rFont val="Tahoma"/>
            <family val="2"/>
          </rPr>
          <t xml:space="preserve">
No se suscitó
</t>
        </r>
      </text>
    </comment>
  </commentList>
</comments>
</file>

<file path=xl/sharedStrings.xml><?xml version="1.0" encoding="utf-8"?>
<sst xmlns="http://schemas.openxmlformats.org/spreadsheetml/2006/main" count="3227" uniqueCount="488">
  <si>
    <t>PG.EHS.001</t>
  </si>
  <si>
    <t>RAZÓN SOCIAL O DENOMINACIÓN SOCIAL</t>
  </si>
  <si>
    <t>RUC</t>
  </si>
  <si>
    <t>DOMICILIO (Dirección, distrito, departamento, provincia)</t>
  </si>
  <si>
    <t>TIPO DE ACTIVIDAD ECONÓMICA</t>
  </si>
  <si>
    <t>Nº TRABAJADORES
EN EL CENTRO LABORAL</t>
  </si>
  <si>
    <t>SANDVIK DEL PERÚ S.A</t>
  </si>
  <si>
    <t>Otr. Cruce Av. Camino Real y C Mza. C4 Lote. 5 Huachipa Este - San Antonio Huarochiri</t>
  </si>
  <si>
    <t>Vta. May. Maquinaria, Equipo y Mater.
Alquiler Otros Tipos Maq.y Equi. Ncp.</t>
  </si>
  <si>
    <t>OBJETIVO GENERAL</t>
  </si>
  <si>
    <t>KPI</t>
  </si>
  <si>
    <t>PRESUPUESTO</t>
  </si>
  <si>
    <t>RECURSOS</t>
  </si>
  <si>
    <t>FRECUENCIA DE SEGUIMIENTO</t>
  </si>
  <si>
    <t>OBJETIVO ESPECIFICO 1</t>
  </si>
  <si>
    <t>ACTIVIDADES</t>
  </si>
  <si>
    <t>RESPONSABLE</t>
  </si>
  <si>
    <t>ESTADO DE CUMPLIMIENTO</t>
  </si>
  <si>
    <t>Q1</t>
  </si>
  <si>
    <t>Q2</t>
  </si>
  <si>
    <t>Q3</t>
  </si>
  <si>
    <t>Q4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</si>
  <si>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</si>
  <si>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</si>
  <si>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</si>
  <si>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</si>
  <si>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</si>
  <si>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</si>
  <si>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</si>
  <si>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</si>
  <si>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</si>
  <si>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</si>
  <si>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</si>
  <si>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</si>
  <si>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</si>
  <si>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</si>
  <si>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CUMPLIMIENTO (%)</t>
  </si>
  <si>
    <t>META 2023</t>
  </si>
  <si>
    <t>ÁREA</t>
  </si>
  <si>
    <t>Versión 05</t>
  </si>
  <si>
    <t>DESEMPEÑO 2022</t>
  </si>
  <si>
    <t>PROGRAMA DE GESTIÓN DE SEGURIDAD, SALUD EN EL TRABAJO Y MEDIO AMBIENTE</t>
  </si>
  <si>
    <t>OBJETIVO ESPECIFICO 2</t>
  </si>
  <si>
    <t>Prevenir la ocurrencia de accidentes que generan incapacidad identificando y controlando las situaciones de riesgo y fomentando la mejora continua de cultura y concientización en EHS  en Sandvik del Perú</t>
  </si>
  <si>
    <t>Mejorar la gestión ambiental de nuestras actividades mediante el seguimiento a las actividades orientadas a la reducción de emisiones de CO2 y generación de residuos sólidos</t>
  </si>
  <si>
    <t>-</t>
  </si>
  <si>
    <t>Trimestral</t>
  </si>
  <si>
    <t>Budget 2023</t>
  </si>
  <si>
    <t>OBSERVACIONES</t>
  </si>
  <si>
    <t>Acción 360</t>
  </si>
  <si>
    <t>p</t>
  </si>
  <si>
    <t>EHS IMS Coordinator</t>
  </si>
  <si>
    <t>EHS</t>
  </si>
  <si>
    <t>ANSCO</t>
  </si>
  <si>
    <t>Mensual</t>
  </si>
  <si>
    <t>Anual</t>
  </si>
  <si>
    <t>HR</t>
  </si>
  <si>
    <t>EHS Specialist</t>
  </si>
  <si>
    <t>Humanos, Financieros, Tecnológicos, Ambiente de Trabajo</t>
  </si>
  <si>
    <t>Reducir 10% del TRIFR en Sandvik del Perú</t>
  </si>
  <si>
    <t>TRIFR</t>
  </si>
  <si>
    <t>Implementar acciones para mejorar el Liderazgo y Cultura de EHS, a través del cumplimiento del 85% Leadership Behavior</t>
  </si>
  <si>
    <t>&gt;= 85%</t>
  </si>
  <si>
    <t>OBJETIVO ESPECIFICO 3</t>
  </si>
  <si>
    <t>OBJETIVO ESPECIFICO 4</t>
  </si>
  <si>
    <t>Implementar al 100% las acciones para mejorar la calidad de las investigaciones de incidentes</t>
  </si>
  <si>
    <t>Implementar al 100% las acciones para mejorar la calidad del sistema de gestión de controles críticos</t>
  </si>
  <si>
    <t>Analizar el perfil de riesgo local para determinar las áreas que necesitan atención (enfoque en incidentes/peligros o qué tiene el mayor potencial para causar un incidente, etc.)</t>
  </si>
  <si>
    <t>Desarrollar un plan de ejecución para OPT (guía de referencia e ingrese los detalles requeridos dentro de este formulario de contribución)</t>
  </si>
  <si>
    <t>Observación Planeada de la Tarea</t>
  </si>
  <si>
    <t>Seguimiento a la ejecución de OPTs de acuerdo con su plan de ejecución (revise el material del tutorial si es necesario); Utilice el componente Observación de tareas planificadas en EHS 360 para documentar</t>
  </si>
  <si>
    <t>Difusión y cargar al Sharepoint la disponibilidad procedimientos de trabajo actualizados</t>
  </si>
  <si>
    <t>Llevar a cabo una revisión por pares de acuerdo con las pautas (esto no se puede marcar como completo hasta que se completen ambas revisiones)</t>
  </si>
  <si>
    <t>Planificar la revisión por pares de acuerdo con las pautas proporcionadas por Global EHS</t>
  </si>
  <si>
    <t>Revisar comentarios proporcionados a pares de acuerdo con la plantilla proporcionada por GEHS (Cargar plantilla de comentarios al almacenamiento de archivos)</t>
  </si>
  <si>
    <t>Comunicar los comentarios recibidos a su sitio local y desarrolle un plan de acción correctivo si corresponde (Ejemplos: publicar resultados, enviar por correo electrónico, tener una reunión)</t>
  </si>
  <si>
    <t>Revisar comentarios proporcionados a compañeros (Cargar plantilla de comentarios al almacenamiento de archivos)</t>
  </si>
  <si>
    <t>Estándar Global Investigación Incidentes</t>
  </si>
  <si>
    <t>Revisión del procedimiento de reporte e investigación de incidentes (Perú)</t>
  </si>
  <si>
    <t>Aplicabilidad: Actividad de revisión de las Causas de los Incidentes y su Potencial  repetición en los lugares de trabajo (Inc Globales, Locales, Clientes).</t>
  </si>
  <si>
    <t>Todos</t>
  </si>
  <si>
    <t>Cuando se suscite</t>
  </si>
  <si>
    <t>Ansco</t>
  </si>
  <si>
    <t>Investigación de Incidentes: Conforme al procedimiento de Investigación de  Incidentes. Incluye Fair &amp; Just y conceptos SafeStart.</t>
  </si>
  <si>
    <t>Seguimiento y Cierre de Acciones en Sistema EHS 360:
Evaluaciones conforme a lo establecido en la guía técnica de la Liga Sandvik.</t>
  </si>
  <si>
    <t>Difusión actualización procedimiento de reporte e investigación de incidentes (Perú)</t>
  </si>
  <si>
    <t>Capacitación en herramientas de investigación de incidentes (definición de causas básicas e inmediatas)</t>
  </si>
  <si>
    <t xml:space="preserve"> El material es leído y entendido o traducido y comunicado al grupo de trabajo del MCP; (enlace al material en SharePoint)</t>
  </si>
  <si>
    <t>Se lleva a cabo la revisión del modelo CCM Journey</t>
  </si>
  <si>
    <t>Los resultados se evalúan para determinar las mejoras.</t>
  </si>
  <si>
    <t>Se desarrolla un plan de acción correctivo/de mejora para abordar los problemas identificados (tenga al menos una acción correctiva/de mejora dentro de la pestaña de acciones que se encuentra en la contribución)</t>
  </si>
  <si>
    <t xml:space="preserve">	Los hallazgos se comunican al sitio (Ejemplos: publicar resultados en tableros de comunicación, enviar por correo electrónico, tener una reunión) cargar evidencia de resultados comunicados al almacenamiento de archivos)</t>
  </si>
  <si>
    <t>Gestión de incidentes y aprendizaje</t>
  </si>
  <si>
    <t>Estándar Global CCM</t>
  </si>
  <si>
    <t>Se establece un grupo de trabajo del CCM para realizar la revisión; Incluya los nombres del grupo de trabajo en el campo de información adicional (Criterios para el grupo: debe ser multifuncional, supervisores, empleados, gerentes</t>
  </si>
  <si>
    <t>Liderazgo Visible</t>
  </si>
  <si>
    <t>Reunión Integral de Gestión EHS: Actividad de revisión de la Gestión EHS entre los  máximos responsables de cada área/contrato. En esta revisión deberá considerar  para el área/contrato: Los resultados (KPI), Planes de acción, acciones de  seguimiento, actividades programadas, incidentes / aprendizajes, Reportabilidad por  medio de HAZARD, entre otros.</t>
  </si>
  <si>
    <t>Riesgos Críticos (Aplicación Control Critical Management y/o Reglas que Salvan  la Vida: Actividad Preventiva de Verificación en la Zona Zero de la aplicación y  efectividad de los Controles Críticos definidos en los CCM y RQSV</t>
  </si>
  <si>
    <t>Política EHS Sandvik / Cliente: Proceso de difusión y actualización de la Política  Corporativa EHS de Sandvik y Cliente (si es que aplica).</t>
  </si>
  <si>
    <t>Perfomance Review</t>
  </si>
  <si>
    <t>De acuerdo a programa capacitaciones</t>
  </si>
  <si>
    <t>Mínimo 4 anuales</t>
  </si>
  <si>
    <t>Mínimo 2 mensuales</t>
  </si>
  <si>
    <t>Mínimo 2 anuales</t>
  </si>
  <si>
    <t>Mínimo 1 anual</t>
  </si>
  <si>
    <t>Seguimiento participación de capacitaciones Lima</t>
  </si>
  <si>
    <t>Seguimiento participación de capacitaciones Contratos</t>
  </si>
  <si>
    <t>Seguimiento participación sensibilizaciones EHS</t>
  </si>
  <si>
    <t>Seguimiento participación ECO Sandvik</t>
  </si>
  <si>
    <t>Seguimiento cumplimiento entrenamiento Safestar</t>
  </si>
  <si>
    <t>Peligros, riesgos y control</t>
  </si>
  <si>
    <t>Revisión de Matriz de Riesgos y sus Controles: Evaluación de la Identificación de  Peligros, evaluación de riesgos y determinación de controles operacionales en base  al Procedimiento IPER e IAAS. Las matrices podrían ser revisadas posterior a un  incidente y durante de una actividad de Aplicabilidad.</t>
  </si>
  <si>
    <t>Marzo a  Octubre uno por mes</t>
  </si>
  <si>
    <t>Planificación y control operacional</t>
  </si>
  <si>
    <t>Reunión de Planificación: Actividad que tiene por objetivo revisar las  actividades operativas propias del área y los recursos asociados para realizar las  actividades con Riesgos Controlados basado en el Modelo Zona Cero.</t>
  </si>
  <si>
    <t>Registro Zona Cero</t>
  </si>
  <si>
    <t>Liderazgo Visible Take 5: Actividad Preventiva de Liderazgo, que tiene por  objeto detectar en la Zona Zero acciones y condiciones de peligro, oportunidades  de mejora y buenas prácticas. La base de esta revisión son los 5 Focos de Zona  Cero.</t>
  </si>
  <si>
    <t>Programa de Inspecciones Planeadas: Definición y ejecución de programa de  inspecciones de las actividades más significativas en temas de EHS, con criterio técnico en la  Jerarquía de Controles y Matrices de riesgos.</t>
  </si>
  <si>
    <t>Programa de Observaciones de Conductas: Programa basado en  las técnicas SafeStart.</t>
  </si>
  <si>
    <t>Quiebre Operacional: Planificación de nuevos trabajos en la Zona Cero: Actividad de  pausa en las operaciones con el objetivo de revisar, analizar e implementar controles que  podrían nacer de nuevos riesgos producto de cambios en los trabajos.</t>
  </si>
  <si>
    <t>Seguimiento al cumplimiento del programa de inspecciones planeadas</t>
  </si>
  <si>
    <t>Vehículos, conductores y operadores</t>
  </si>
  <si>
    <t>Listado de conductores, operadores: Lista actualizada de las personas  autorizadas y habilitadas para conducir y operar equipos.</t>
  </si>
  <si>
    <t>Mantenimiento preventivo de los vehículos y equipos: Gestión con  concesionaria para llevar al día los mantenimientos preventivos de los vehículos  y equipos definidos.</t>
  </si>
  <si>
    <t>Facilities</t>
  </si>
  <si>
    <t>Equipos y herramientas críticas</t>
  </si>
  <si>
    <t>Adquisición, mantenimiento, calibración y certificación de  Herramientas (según Matriz de Herramientas Criticas): Elaborar y  controlar programa de Control de herramientas y equipos considerando como base lo  indicado por el fabricante y los estándares de la Compañía.</t>
  </si>
  <si>
    <t>Listado de personal autorizado mediante capacitación (según Matriz de  Herramientas Críticas): Mantención actualizada de las personas autorizadas y  habilitadas para utilizar herramientas críticas. COMPETENCIAS.</t>
  </si>
  <si>
    <t>EHS / Áreas Operativos</t>
  </si>
  <si>
    <t>Elementos de protección personal</t>
  </si>
  <si>
    <t>Detección de Necesidades de EPP: Actividad de revisión evaluación preventiva de  los elementos de protección de personal que es necesario para el área/contrato.</t>
  </si>
  <si>
    <t>Actualización del procedimiento de gestión de epps</t>
  </si>
  <si>
    <t>EHS / HR / Compras Indirectas</t>
  </si>
  <si>
    <t>Capacitaciones EHS</t>
  </si>
  <si>
    <t>Detección de Necesidades de Capacitación EHS: Levantamiento de las  necesidades de capacitación EHS, considerando los entrenamientos, legales,  Preventivos y los requeridos por los clientes.</t>
  </si>
  <si>
    <t>Administrar Programa de Capacitación EHS: Coordinación, Inscripción,  seguimiento, reporte del programa de cada área / contrato. (Inscripción 5 primeros días  del mes y seguimiento 5 primeros días del mes siguiente)</t>
  </si>
  <si>
    <t>Emitir informe mensual de cumplimiento (PPT, asistencia y evaluación)</t>
  </si>
  <si>
    <t>Preparación respuesta ante emergencias</t>
  </si>
  <si>
    <t>Plan de Emergencia: Elaborar, actualizar el plan de emergencia considerando  las posibles situaciones que puedan afectar la continuidad operacional.</t>
  </si>
  <si>
    <t>Simulacro de Emergencia: Con el objeto de probar el conocimiento,  comportamiento y funcionamiento de los recursos asociados a la atención de una  emergencia.</t>
  </si>
  <si>
    <t>Control contratistas</t>
  </si>
  <si>
    <t>Informe de gestión del cumplimiento del Plan EH: Control y  seguimiento a los cumplimientos de los requisitos del Plan EHS de las  Empresas Contratistas.</t>
  </si>
  <si>
    <t>Creación de una carpeta compartida de acceso con la documentación a compartir por parte de Sandvik a los proveedores externos</t>
  </si>
  <si>
    <t>Consolidación del proveedores permanentes Sede Huachipa y Contratos</t>
  </si>
  <si>
    <t>Definir reporte trimestral por parte de los proveedores permanentes</t>
  </si>
  <si>
    <t>Definir programa de auditoría de proveedores permanentes para el 2023</t>
  </si>
  <si>
    <t>Ejecución del programa de auditorías a proveedores</t>
  </si>
  <si>
    <t>Compras Indirectas</t>
  </si>
  <si>
    <t>Reuniones de gestión EHS para Empresas Contratistas: Análisis  de la gestión de EHS para las Empresas Contratistas. Presentación informe reporte trimestral</t>
  </si>
  <si>
    <t>HR / EHS</t>
  </si>
  <si>
    <t>Cumplimiento legal</t>
  </si>
  <si>
    <t>Simulacro Documental de accidente grave o fatal: Revisión  en base a los criterios técnicos definidos en este programa y los  estándares EHS Sandvik, más la documentación Legal respectiva  definida por HR en cada país.</t>
  </si>
  <si>
    <t>Gestión de cierre de brechas detectadas en las revisiones  (punto anterior): Revisión, seguimiento y control a las brechas detectadas.</t>
  </si>
  <si>
    <t>Definir programa de cierre de brechas</t>
  </si>
  <si>
    <t>Control de documentos y registros</t>
  </si>
  <si>
    <t>Uso de procedimientos Transversales: Utilizar documentación  técnica de soporte aprobada para el país o la región o la homologación  respectiva de la del cliente.</t>
  </si>
  <si>
    <t>Seguimiento a la actualización anual de la documentación mínimo 1 vez al año</t>
  </si>
  <si>
    <t>Cuando aplique</t>
  </si>
  <si>
    <t>Auditorías</t>
  </si>
  <si>
    <t>Auditoría Interna del Plan EHS: Revisión de conformidad de los  requisitos del Plan EHS.</t>
  </si>
  <si>
    <t>Auditorias cruzadas: Actividad de revisión objetiva sobre el  cumplimiento del Plan EHS en las diferentes áreas de la compañía.</t>
  </si>
  <si>
    <t>Establecer y difundir programa anual de auditorías de Sandvik del Perú</t>
  </si>
  <si>
    <t>Según programación</t>
  </si>
  <si>
    <t>´p</t>
  </si>
  <si>
    <t>Definir el programa</t>
  </si>
  <si>
    <t>De acuerdo al programa de simulacros</t>
  </si>
  <si>
    <t>CUMPLIMIENTO TOTAL (%)</t>
  </si>
  <si>
    <t>Realizar estandarización de talleres y zonas de inspección, en las cuales se incluya checklist de inspección. Incluir la difusión del estándar</t>
  </si>
  <si>
    <t>INPUTS CONTRATOS</t>
  </si>
  <si>
    <t>INPUT CONTRATOS</t>
  </si>
  <si>
    <t>Actualización de las autorizaciones de las actividades de alto riesgo (Altura, trabajo en caliente, montacargas, izaje, etc.)</t>
  </si>
  <si>
    <t>Actualización del procedimiento de gestión de herramientas y difusión</t>
  </si>
  <si>
    <t>INPUT contratos</t>
  </si>
  <si>
    <t>Requisitos legales: Identificación de los requisitos legales  aplicables y control de cumplimiento. Incluir difusión al equipo de EHS</t>
  </si>
  <si>
    <t>Aplicación a todas las unidades</t>
  </si>
  <si>
    <t>Seguimiento de las velocidades de los vehículos, cumplimiento del estándar</t>
  </si>
  <si>
    <t>Cada vez</t>
  </si>
  <si>
    <t>Mensual (mar-oct)</t>
  </si>
  <si>
    <t>Cada Vez</t>
  </si>
  <si>
    <t>Semanal</t>
  </si>
  <si>
    <t>Semestral</t>
  </si>
  <si>
    <t>Libre</t>
  </si>
  <si>
    <t>Evaluar la implementación de controles para riesgos críticos (CCM) y/o  Reglas que Salvan la vida, así como gestionar cierre de brechas: Evaluar la  aplicación de los Controles Críticos (CCM), las Reglas que Salvan la Vida y la  Gestión de cierre de brechas para los hallazgos detectados.</t>
  </si>
  <si>
    <t>Seguimiento al programa de inspecciones (Epps, herramientas, etc..)</t>
  </si>
  <si>
    <t>Vehículo de transporte de Personas: Aplicar auditoria parar revisión estándares  de servicios de empresas de trasporte de personas. (De acuerdo a control de contratistas)</t>
  </si>
  <si>
    <t>Registrar entrega de EPP: Registrar cada vez que se entrega un EPP.</t>
  </si>
  <si>
    <t>Difusión del Plan de Emergencia: Difundir el plan de emergencia todos los  trabajadores del área / contrato.</t>
  </si>
  <si>
    <t>Participación del área usuaria</t>
  </si>
  <si>
    <t>Seguimiento al programa anual de auditoría de Sandvik del Perú</t>
  </si>
  <si>
    <t>Definir por Lima y Contratos</t>
  </si>
  <si>
    <t>Revisión de la identificación de necesidades de actualizar procedimientos de trabajo en base al resultado de OPTS</t>
  </si>
  <si>
    <t>Presentación de las actividades de Perfomance Review 2023</t>
  </si>
  <si>
    <t>Control de documentos y registros (Matriz de Control  de Documentos y Registros): Definición de documentos y  registros aplicables vigentes identificados y controlados.</t>
  </si>
  <si>
    <t>Seguimiento por EHS Specialist, de acuerdo a programas de contratos</t>
  </si>
  <si>
    <t>Evaluación de cumplimiento legal a través de auditoría de auditoría externa</t>
  </si>
  <si>
    <t>Cumplimiento del paquete de liderazgo</t>
  </si>
  <si>
    <t xml:space="preserve">Difusión de la Política EHS Sandvik </t>
  </si>
  <si>
    <t>Actualización de Mapa de Riesgos y publicación en el site</t>
  </si>
  <si>
    <t>Difusión de la Política EHS de los clientes</t>
  </si>
  <si>
    <t>CONTRATOS</t>
  </si>
  <si>
    <t>Reuniones mensuales de los Comités, Subcomités y Supervisores SST</t>
  </si>
  <si>
    <t>Difusión matriz de riesgos IPERC</t>
  </si>
  <si>
    <t>Difusión matriz IAAS</t>
  </si>
  <si>
    <t>Revisión de Matriz de IAAS: Evaluación de la Identificación de  Peligros, evaluación de riesgos y determinación de controles operacionales en base  al Procedimiento IPER e IAAS. Las matrices podrían ser revisadas posterior a un  incidente y durante de una actividad de Aplicabilidad.</t>
  </si>
  <si>
    <t>Conformación brigadas de emergencia</t>
  </si>
  <si>
    <t>Actualización de listado de materiales peligrosos con MSDS</t>
  </si>
  <si>
    <t>Capacitacióna la brigada de emergencia</t>
  </si>
  <si>
    <t>Auditoría Externa: Revisión Sistema de Gestión Sandvik. (ISO 14001 e ISO 45001) y Ley 29783</t>
  </si>
  <si>
    <t>Definir planes de acción de los resultados de monitoreos ocupacionales</t>
  </si>
  <si>
    <t>Requerimiento Servicios</t>
  </si>
  <si>
    <t>De acuerdo a programa</t>
  </si>
  <si>
    <t>Identificación de agentes ocupacional y ejecución de monitoreos ocupacionales</t>
  </si>
  <si>
    <t>Difundir Reglas que Salvan la Vida /Reglas de Oro/ Otra: Difundir al personal las
RQSV de Sandvik, estas podrían ser homologadas por las de clientes siempre y cuando  contengan los riesgos y controles propias de Sandvik. Esta validación la debe realizar al inicio  cada Líder de EHS país. (Campañas EHS)</t>
  </si>
  <si>
    <t>Liderazgo Visible (Take 5): Actividad Preventiva de Liderazgo, que tiene por objeto  detectar en la Zona Zero acciones y condiciones de peligro, oportunidades de mejora  y buenas prácticas. (Cumplimiento Zona Cero)
* Paquete de Liderazgo</t>
  </si>
  <si>
    <t>&lt;= 2.5</t>
  </si>
  <si>
    <t>Médico Ocupacional</t>
  </si>
  <si>
    <t>Inducción trabajador nuevo: Curso de  Inducción aprobado</t>
  </si>
  <si>
    <t>Validación: según Procedimiento de Lineamiento de Proveedores: Asegurar el  cumplimiento del Reglamento Especial para Empresas Contratistas (Procedimiento de Lineamiento de Proveedores EHS)</t>
  </si>
  <si>
    <t>Difusión de Incidentes: Actividad de comunicación de incidentes ocurridos en Sandvik  Perú, ANSCO y/o Global aplicables a la operación del área.</t>
  </si>
  <si>
    <t>APLICACIÓN</t>
  </si>
  <si>
    <t>Lima / Contratos</t>
  </si>
  <si>
    <t>Actualización de los procedimientos CCM para Sandvik del Perú</t>
  </si>
  <si>
    <t>Difundir Procedimientos CCM: Difundir al personal los reglamentos CCM que apliquen.  EJ. CCM: liberación descontrolada de energía, pérdida de izaje, pérdida de equilibrio, pérdida  de control de vehículos</t>
  </si>
  <si>
    <t>Contratos</t>
  </si>
  <si>
    <t>Lima</t>
  </si>
  <si>
    <t>Definir Programa anual de actividades CSST, Subcomités y Supervisores SST 2023</t>
  </si>
  <si>
    <t>Seguimiento al cumplimiento del Programa anual de actividades CSST, Subcomités y Supervisores SST 2023</t>
  </si>
  <si>
    <t>Entregar compendio charlas mensuales a Operaciones</t>
  </si>
  <si>
    <t>Sensibilización</t>
  </si>
  <si>
    <t>p'</t>
  </si>
  <si>
    <t>Elaborado por:</t>
  </si>
  <si>
    <t>Revisado por:</t>
  </si>
  <si>
    <t>Aprobado por:</t>
  </si>
  <si>
    <t>Jhoseline Medrano
EHS IMS Coordinator</t>
  </si>
  <si>
    <t>Enero - 2023</t>
  </si>
  <si>
    <t xml:space="preserve">
Noelia Sanchez
EHS Manager</t>
  </si>
  <si>
    <t xml:space="preserve">
Comité SSTA 
Aprobado mediante Acta 001-2023-CSST</t>
  </si>
  <si>
    <t>Revisar y actualizar las reglas que salvan vidas Sandvik del Perú</t>
  </si>
  <si>
    <t>Cartas de Liderazgo</t>
  </si>
  <si>
    <t>VEO (Controles Críticos): Actividad Preventiva de Verificación en la Zona  Cero de la aplicación y efectividad de los Controles Críticos.</t>
  </si>
  <si>
    <t>Análisis y Planes de Acción de los hallazgos de las actividades de  Liderazgo y VEOS en la Zona Zero: Gestión de cierre de brechas para los hallazgos  detectados en las actividades de liderazgo.</t>
  </si>
  <si>
    <t>Según aplique</t>
  </si>
  <si>
    <t>Matriz de herramientas</t>
  </si>
  <si>
    <t>Certificaciones EPP: Control de uso de EPP autorizado con las Certificaciones de  Calidad correspondiente a cada uno de ellos.</t>
  </si>
  <si>
    <t>Realizar una revisión de la eficacia de las acciones de auditoría del CCM de 2022</t>
  </si>
  <si>
    <t>Una persona responsable del grupo de trabajo del CCM escucha la grabación del Modelo de jornada del CCM; (La sesión de preguntas y respuestas estará disponible a fines del primer trimestre);</t>
  </si>
  <si>
    <t>e</t>
  </si>
  <si>
    <t>JHOSY</t>
  </si>
  <si>
    <t>JHSOY</t>
  </si>
  <si>
    <t>Christian</t>
  </si>
  <si>
    <t>Jhoseline</t>
  </si>
  <si>
    <t xml:space="preserve">Christian / Jesús </t>
  </si>
  <si>
    <t>Franck</t>
  </si>
  <si>
    <t>Noelia</t>
  </si>
  <si>
    <t>No aplica</t>
  </si>
  <si>
    <t>Christian con los líderes de Taller</t>
  </si>
  <si>
    <t>Jesús / Jhoseline</t>
  </si>
  <si>
    <t>Christian (solo de taller) Revisarlo con Franck</t>
  </si>
  <si>
    <t>Jimmy Gonzales</t>
  </si>
  <si>
    <t>Christian y Franck</t>
  </si>
  <si>
    <t>Wilson Amaya</t>
  </si>
  <si>
    <t>Yazmin</t>
  </si>
  <si>
    <t>Yazmin / Jhoseline</t>
  </si>
  <si>
    <t>Jhoseline / Ismael</t>
  </si>
  <si>
    <t>Carlos Saavedra ( Jefe de Compras)</t>
  </si>
  <si>
    <t>Jhoseline / Christian</t>
  </si>
  <si>
    <t>Christian / Jhoseline</t>
  </si>
  <si>
    <t>Jhoseline / Noelia</t>
  </si>
  <si>
    <t>Christian / Franck</t>
  </si>
  <si>
    <t>Jesus</t>
  </si>
  <si>
    <t>Christian con los lídere sde taller</t>
  </si>
  <si>
    <t>Jhosleine</t>
  </si>
  <si>
    <t>Jhoseline / Franck</t>
  </si>
  <si>
    <t>Jesús / Franck</t>
  </si>
  <si>
    <t>Aspectos ambientales significativos</t>
  </si>
  <si>
    <t>META 2024</t>
  </si>
  <si>
    <t>Budget 2024</t>
  </si>
  <si>
    <t>RESPONSABLES</t>
  </si>
  <si>
    <t>EHS / Áreas Operativas</t>
  </si>
  <si>
    <t>Difusión de las Reglas que Salvan Vidas (Sandvik)</t>
  </si>
  <si>
    <t>Reunion Mensual de Comité de SST / Subcomité de SST / Supervisores de SST</t>
  </si>
  <si>
    <t>SI</t>
  </si>
  <si>
    <t>NO</t>
  </si>
  <si>
    <t>Seguimiento al programa de simulacro de cada sede</t>
  </si>
  <si>
    <t>Difusión del programa de auditorías</t>
  </si>
  <si>
    <t>Identificación de los puntos de Monitoreo de agentes (químicos, físicos, ergonómicos y psicosociales).</t>
  </si>
  <si>
    <t>Campaña del día de la SST</t>
  </si>
  <si>
    <t>Monitoreo de agentes (físicos, químicos, físicos, ergonómicos y psicosociales) según la programación de cada sede</t>
  </si>
  <si>
    <t>Lograr el 85% de cumplimiento de actividades de Liderazgo visible en EHS</t>
  </si>
  <si>
    <t>Envío del reporte de cuplimiento de las actividades por gerencias</t>
  </si>
  <si>
    <t>Líderes</t>
  </si>
  <si>
    <t>Workshop/Fieldservice/Contratos/Tools/Administrativos</t>
  </si>
  <si>
    <t>OBJETIVO ESPECIFICO 5</t>
  </si>
  <si>
    <t>Sin información</t>
  </si>
  <si>
    <t xml:space="preserve">GESTIÓN DE ASPECTOS AMBIENTALES </t>
  </si>
  <si>
    <t>ACTIVIDADES (E1)</t>
  </si>
  <si>
    <t>Difusión Política de Soporte de EHS de Sandvik  del Perú</t>
  </si>
  <si>
    <t>3. INSPECCIONES EHS</t>
  </si>
  <si>
    <t>Día mundial de la energía (14 febrero)</t>
  </si>
  <si>
    <t>Día mundial del agua (22 de marzo)</t>
  </si>
  <si>
    <t>Día mundial de la salud (7 de abril)</t>
  </si>
  <si>
    <t>Día mundial de la tierra (22 de abril)</t>
  </si>
  <si>
    <t>Día mundial del recilajes (17 de abril) - Lanzamiento de campaña de recilaje</t>
  </si>
  <si>
    <t>Día mundial de la salud mental (10 de octubre)</t>
  </si>
  <si>
    <t>Día mundual del ahorro de energía ( 21 de octubre)</t>
  </si>
  <si>
    <t>Día internacional libre de bolsas de plástico (3 de julio)</t>
  </si>
  <si>
    <t>Tercer domingo de octubre: Día Nacional de la Seguridad Vial (20 de octubre)</t>
  </si>
  <si>
    <t>Código: PG.EHS.001</t>
  </si>
  <si>
    <t>Versión: 05</t>
  </si>
  <si>
    <t>Fomentar la prevención de enfermedades ocupacionales y las relacionadas al trabajo identificando y controlando los riesgos asociados fomentando el equilibrio de vida saludable</t>
  </si>
  <si>
    <t>Implementar actividades para reducir el potencial de riesgo futuro de los riesgos locales de salud ocupacional más significativos manteniendo 0 enfermedades ocupacionales</t>
  </si>
  <si>
    <t>N° de Enfermedades ocupacionales</t>
  </si>
  <si>
    <t>Revisar / Actualizar el procedimiento de exámenes médicos ocupacionales.</t>
  </si>
  <si>
    <t>Médico Ocupacional / Enfermera Ocupacional</t>
  </si>
  <si>
    <t>Entrega de resultados de EMOs a los trabajadores.</t>
  </si>
  <si>
    <t>Registro de Enfermedades Ocupacionales de acuerdo a la R.M. 050-2013 TR</t>
  </si>
  <si>
    <t>Realizar seguimiento a los descanso médico (DM) por accidente de trabajo, accidente común, enfermedad común, enfermedad ocupacional.</t>
  </si>
  <si>
    <t>Informe de la vigilancia anual de la salud de los trabajadores al MINSA acorde Anexo 04 de la RM-312-2011-SA.</t>
  </si>
  <si>
    <t>Médico Ocupacional / Social Worker / Psicologa</t>
  </si>
  <si>
    <t>EHS / HR</t>
  </si>
  <si>
    <t>Médico Ocupacional / Enfermera ocupacional / Trabajadora Social</t>
  </si>
  <si>
    <t>Evaluar el puesto de trabajo de las gestantes (en caso aplique)</t>
  </si>
  <si>
    <t>Día Internacional de la Audición (3 de marzo) Prevensión de transtornos auditivos</t>
  </si>
  <si>
    <t>Día mundial de la obesidad (4 de marzo)</t>
  </si>
  <si>
    <t>Día mundial de la tuberculosis (24 de abril)</t>
  </si>
  <si>
    <t>Día mundial de la higiene de manos (5 de mayo)</t>
  </si>
  <si>
    <t>Día mundial de la hipertensión (17 de mayo)</t>
  </si>
  <si>
    <t>Día mundial del cáncer de prostata (11 de junio)</t>
  </si>
  <si>
    <t>Día Internacional de la Lucha contra el Uso Indebido y el Tráfico Ilícito de Drogas (26 de junio)</t>
  </si>
  <si>
    <t>Día Mundial contra la Hepatitis (28 de julio)</t>
  </si>
  <si>
    <t>Día mundial de la salud sexual (4 de setiembre)</t>
  </si>
  <si>
    <t>Día mundial de la diabetes (14 de octubre)</t>
  </si>
  <si>
    <t>Día Mundial sin Alcohol (15 de noviembre)</t>
  </si>
  <si>
    <t xml:space="preserve">	Día Mundial de la Lucha Contra el Sida (1 de diciembre)</t>
  </si>
  <si>
    <t>&lt;= 7%</t>
  </si>
  <si>
    <t>Dr. Julio César Espinoza Hidalgo
Médico Ocupacional</t>
  </si>
  <si>
    <t>Programar los exámenes médicos ocupacionales (EMO) a los trabajadores (Ingreso, Periódico, Retiro)</t>
  </si>
  <si>
    <t>&lt;= 2.5%</t>
  </si>
  <si>
    <t xml:space="preserve">1. Controles para los riesgos en medicina ocupacional </t>
  </si>
  <si>
    <t>4. Respuesta ante emergencias</t>
  </si>
  <si>
    <t xml:space="preserve"> </t>
  </si>
  <si>
    <t>SALUD</t>
  </si>
  <si>
    <t>MEDIO AMBIENTE</t>
  </si>
  <si>
    <t>SEGURIDAD</t>
  </si>
  <si>
    <t>Día mundual del medio ambiente (5 de junio)</t>
  </si>
  <si>
    <t>COMUNICACIONES EHS 2024</t>
  </si>
  <si>
    <t>SANDVIK DEL PERÚ S.A.</t>
  </si>
  <si>
    <t>a</t>
  </si>
  <si>
    <t>Implementación y seguimiento de procedimiento Zona Cero</t>
  </si>
  <si>
    <t>Revisión, actualización e implementación de riesgo críticos</t>
  </si>
  <si>
    <t>Difusión a las RQSV</t>
  </si>
  <si>
    <t>Seguimiento y control a las RQSV (reporte de Near Miss)</t>
  </si>
  <si>
    <t>Quiebre Operacional: "Dile No al Trabajo Inseguro" (reporte Hazard)</t>
  </si>
  <si>
    <t>Implementación y seguimiento de SOPs regionales</t>
  </si>
  <si>
    <t>Elaboración de programa de PTO</t>
  </si>
  <si>
    <t>Estandarizar e implementar la autorizaciones (equipos Sandvik, equipos móviles, actividades de alto riesgo)</t>
  </si>
  <si>
    <t>1. PLANIFICACIÓN Y CONTROL OPERACIONAL</t>
  </si>
  <si>
    <t>Equipos y herramientas (E6)</t>
  </si>
  <si>
    <t>Elaborar y dar seguimiento al programa de calibración de instrumentos de medición de EHS</t>
  </si>
  <si>
    <t>Revisar y actualizar el inventario de herramientas (manuales y de poder) e instrumentos de medición</t>
  </si>
  <si>
    <t>Elaborar y dar seguimiento al programa de calibración de instrumentos de medición áreas operativas</t>
  </si>
  <si>
    <t>Warehouse Supervisor</t>
  </si>
  <si>
    <t>Almacén interno</t>
  </si>
  <si>
    <t>Lima / Contratos (Para contratos unificar con equipos)</t>
  </si>
  <si>
    <t>Seguimiento al programa de mantenimiento preventivo de herramientas de poder</t>
  </si>
  <si>
    <t>Ejecutar lista de verificación de herramientas críticas</t>
  </si>
  <si>
    <t>Realizar seguimiento de inducción específica al puesto de trabajo</t>
  </si>
  <si>
    <t>Seguimiento al cumplimiento de capacitaciones 2025 en materia EHS</t>
  </si>
  <si>
    <t>Elaborar y aprobar programa anual de inspecciones de EHS 2025</t>
  </si>
  <si>
    <t>Seguimiento al programa anual de inspecciones de EHS 2025</t>
  </si>
  <si>
    <t>Actualización del Plan de respuesta ante emergencias de sites (considerando requisitos del cliente)</t>
  </si>
  <si>
    <t>Difusión Plan de respuesta ante emergencias de cada site</t>
  </si>
  <si>
    <t>Conformación de la brigada de emergencia 2026</t>
  </si>
  <si>
    <t>Elaboración y aprobacion de programa anual de simulacros 2025</t>
  </si>
  <si>
    <t>Seguimiento al programa de auditorías 2025</t>
  </si>
  <si>
    <t>2. COMPETENCIA Y TOMA DE CONCIENCIA (E8)</t>
  </si>
  <si>
    <t>Campaña de riesgos psicosociales</t>
  </si>
  <si>
    <t>Campaña de cuidado de manos: Tus Manos, Tu Mejor Herramienta</t>
  </si>
  <si>
    <t>Camapaña de control de energías</t>
  </si>
  <si>
    <t>Camapaña de altura</t>
  </si>
  <si>
    <t>Camapaña de izaje</t>
  </si>
  <si>
    <t>EHS Specialist / Médico Ocupacional</t>
  </si>
  <si>
    <t>Competence Coordinator / EHS Specialist</t>
  </si>
  <si>
    <t>Líderes Operativos</t>
  </si>
  <si>
    <t>Services / Tools / SRP</t>
  </si>
  <si>
    <t>Líderes / EHS EHS Specialist</t>
  </si>
  <si>
    <t>EHS EHS Specialist</t>
  </si>
  <si>
    <t>Líderes de Área / EHS</t>
  </si>
  <si>
    <t>Elaborar Matriz de EPPs por puesto de trabajo y site</t>
  </si>
  <si>
    <t>DESEMPEÑO 2024</t>
  </si>
  <si>
    <t>META 2025</t>
  </si>
  <si>
    <t>Budget 2025</t>
  </si>
  <si>
    <t>Realizar inspecciones relacionadas en salud ocupacional de acuerdo al programa</t>
  </si>
  <si>
    <t>Rvision de puesto criticos de acuerdo a los resultados dem monitoreo
Q1 Taller
Q2 Cerro Lindo
Q3 El Porvenir
Q4 Volcan Andaychagua</t>
  </si>
  <si>
    <t>Realizar charlas de Salud Ocupacional de acuerdo al programa de Sensibilizaciones EHS</t>
  </si>
  <si>
    <t>Realizar capacitación de Salud Ocupacional de acuerdo al programa de Capacitaciones EHS</t>
  </si>
  <si>
    <t>Hacer programa sensi</t>
  </si>
  <si>
    <t>2. Vigilancia de la Salud de los Trabajadores</t>
  </si>
  <si>
    <t>Revisar / Actualizar el Programa de Vigilancia de la Salud de los Trabajadores</t>
  </si>
  <si>
    <t>Revisar / Actualizar el Plan Anual de Salud Ocupacional 2025 (aprobación por partede del CSST)</t>
  </si>
  <si>
    <t>Enfermera Ocupacional</t>
  </si>
  <si>
    <t>Revisar y registrar la Base de Datos de Vigilancia Médica.</t>
  </si>
  <si>
    <t>Elaborar subprograma de protección, conservación auditiva y control de enfermedades auditivas.</t>
  </si>
  <si>
    <t>Elaborar subprograma de Protección Respiratoria</t>
  </si>
  <si>
    <t>Elaborar subprograma de Prevención y control de Trastornos Músculo-Esqueléticos y pausas activas laborales</t>
  </si>
  <si>
    <t>Elaborar subprograma de Protección Dérmica y Radiación Solar</t>
  </si>
  <si>
    <t>Elaborar subprograma a de Inmunizaciones</t>
  </si>
  <si>
    <t>Seguimiento a los programas y subprogramas de promoción y prevención en salud ocupacional</t>
  </si>
  <si>
    <t>Elaborar Programa de Control Nutricional 2025</t>
  </si>
  <si>
    <t>Revisar / Actualizar el Plan Anual de Salud Mental 2025 (aprobación por parte de del CSST)</t>
  </si>
  <si>
    <t>3. Prevenir el impacto de los factores de riesgos laborales de las gestantes, feto y en periodo de lactancia</t>
  </si>
  <si>
    <t>Revisar y actualizar Procedimiento de protección a la mujer gestante, feto y en periodo de lactancia</t>
  </si>
  <si>
    <t>Realizar seguimiento del estado de salud de las trabajadores gestantes y en periodo de lactancia (en caso aplique)</t>
  </si>
  <si>
    <t>Participar en la actualización del Plan de respuesta ante emergencia</t>
  </si>
  <si>
    <t>Realizar simulacros de acción para la brigada de primeros auxilios</t>
  </si>
  <si>
    <t>Agregar al programa simulacros Lima</t>
  </si>
  <si>
    <t>EHS Contract Coordinator / Médico Ocupacional</t>
  </si>
  <si>
    <t>Elaborar estándar de botiquines para Lima, contratos y unidades móviles</t>
  </si>
  <si>
    <t>Revisar las inspecciones de botiquines / estaciones de emergencia / estaciones de rescate de los Contrato</t>
  </si>
  <si>
    <t>Inspección de botiquines / camillas / lavaojos en Lima</t>
  </si>
  <si>
    <t>EHS Specialis / Médico Ocupacional</t>
  </si>
  <si>
    <t>Participar en simulacros de emergencias (de acuerdo al programa)</t>
  </si>
  <si>
    <t>De acuerdo al programa( Indeci)</t>
  </si>
  <si>
    <t>Colocar en el progrma de inspcciones</t>
  </si>
  <si>
    <t>Identificar el estado de salud previo de los trabajadores expuestos a factores de riesgos disergonómicos y ruido, a través de los exámenes médicos ocupacionales</t>
  </si>
  <si>
    <t>Identificar las condiciones organizacionales relevantes para casos con TME y transtornos auditivos asociados a ruido laboral  (horarios, turnos, cliclos laborales, rotación de tareas, funcionalidad de cargos, descripcón del cargo, sistema de producción, métidos operativos, etc.)</t>
  </si>
  <si>
    <t>N° trabajadores con transtornos auditivos/ N° de Trabajadores x 100</t>
  </si>
  <si>
    <t>Revisar en las matrices IPERC de los puestos de trabajo críticos a factores de riesgos disergonómicos y ruido laboral, en base a los resultados de los monitoreos ocupacionales del año anterior.</t>
  </si>
  <si>
    <t>Implementar controles de condiciones organizacionales administrativas que promuevan TME y transtornos auditivos asociados a ruido laboral (restricciones, sensibilizaciones y talleres)</t>
  </si>
  <si>
    <t>Implementar controles de las condiciones de trabajo y de intervención ergonómica (entrenamientos en ejecución de tareas, recomendaciones para la reducción de movimientos y esfuerzos requeridos, gimnasia laboral)</t>
  </si>
  <si>
    <t>Implementar medidas de controles de las condiciones de trabajo identificadas como factores de alto riesgo a exposición a ruido laboral (uso adecuado de epps, tiempos de exposición al agente causal, reposo auditivo, inspección de estado de epps)</t>
  </si>
  <si>
    <t>Presentar indicadores respecto a la prevención de TME y transtornos auditivos asociados a ruido laboral en el año</t>
  </si>
  <si>
    <t>Revisar y actualizar riesgos de Salud Ocupacional en IPERC</t>
  </si>
  <si>
    <t>N°  trabajadores conTME relacionadas al trabajo/ N° de Trabajadores  x 100</t>
  </si>
  <si>
    <t>N° trabajadores con / TME relacionadas por enfermedad común / N° de Trabajadores x 100</t>
  </si>
  <si>
    <t>%  de carburo de Tungsteno recuperado / TM brocas procesadas</t>
  </si>
  <si>
    <t>Reducción del 5% CO2, scope 2 respecto al 2024</t>
  </si>
  <si>
    <t>Mejorar el proceso de contención de derramen en UM</t>
  </si>
  <si>
    <t>Identificar el consumo de paños absorventes (cantidad vs frecuencia)</t>
  </si>
  <si>
    <t>Generar indicador de consumo paños absorventes</t>
  </si>
  <si>
    <t>Sensibilizar al personal sobre el reporte y acción frente a los incidentes ambientales</t>
  </si>
  <si>
    <t>Seguimiento indicador de consumo paños absorventes por parte del Comité ambiental</t>
  </si>
  <si>
    <t>Mejorar el proceso de identificación de aspectos ambientales en UM</t>
  </si>
  <si>
    <t>Actualizar la matriz IAAS, considerando la perspectiva del ciclo de vida</t>
  </si>
  <si>
    <t>Difundir al personal los principales aspectos de la matriz IAAS</t>
  </si>
  <si>
    <t>Seguimiento al la implementación de controles operacionales definidos en las matrices IAAS y reporte al Comité Ambiental</t>
  </si>
  <si>
    <t>N° de Matrices IAAS actualizadas / N° de Matrices IAAS de la organización X 100</t>
  </si>
  <si>
    <t>N° de incidentes de derrames contenidos / N° de incidentes de derrame reportados X 100</t>
  </si>
  <si>
    <t>Reducción del 5% CO2 e, scope 1 respecto al 2024</t>
  </si>
  <si>
    <t>Total CO2e Market Based (Ton) scope 1</t>
  </si>
  <si>
    <t>Total CO2e Market Based (Ton) scope 2</t>
  </si>
  <si>
    <t xml:space="preserve">120 Ton </t>
  </si>
  <si>
    <t>68 Ton</t>
  </si>
  <si>
    <t>114 Ton</t>
  </si>
  <si>
    <t>65 Ton</t>
  </si>
  <si>
    <t>Establecer acciones para la prevención de enfermedades ocupacionales asociadas a la exposición de factores de riesgos disergonómicos y ruido laboral, manteniendo el incremento de trastornos musculoesqueléticos  y transtornos auditivos</t>
  </si>
  <si>
    <t>Implementación y seguimiento de las acciones correctivas identificadas en la ejecución de la PTO (Actualización y difusión de  documentación,  Entrenamiento personalizado en conducción en interior mina  y superficie, Actualización  procedimiento de vehiculos y listado de conductores autorizados, Mejora del proceso de gestión de viajes, entre otros)</t>
  </si>
  <si>
    <t>Establecer un comité de revisión de matrices IPER  por cada área y site  (01 supervisor directo, 01  EHS Specialist, 01  técnico y/o trabajador) y elaborar programa de revisión, actualización y difusión de matrices IPER por cada Site</t>
  </si>
  <si>
    <t>Revisión y actualización del procedimiento  y listado de  peligros y riesgos  identificados en la organización  incluyendo los solicitados por ISO, normativa legal y como resultado del analisis de accidentes</t>
  </si>
  <si>
    <t>4. GESTIÓN DE INCIDENTES</t>
  </si>
  <si>
    <t>5.PREPARACIÓN Y RESPUESTA ANTE EMERGENCIAS (E9)</t>
  </si>
  <si>
    <t>Actualizar y difundir procedimiento de reporte e investigación de accidentes</t>
  </si>
  <si>
    <t>Registrar la aplicabilidad correspondiente al mes</t>
  </si>
  <si>
    <t xml:space="preserve">Campaña de vehículos: Cuidemos el Camino: Seguridad Vial para Todos </t>
  </si>
  <si>
    <t>Revisión, actualización y difusión de las Matrices de IPERC</t>
  </si>
  <si>
    <t>6. AUDITORÍAS (E15)</t>
  </si>
  <si>
    <t>7. RECONOCIMIENTO</t>
  </si>
  <si>
    <t xml:space="preserve">Generación de cartas de liderazgo para el año 2025 firmadas </t>
  </si>
  <si>
    <t>Actualizar matrices IPER  (se deberá hacer enfasis en la implementación de la jerarquia de controles)</t>
  </si>
  <si>
    <t>Actualización y difusión de RITRA</t>
  </si>
  <si>
    <t>Reducir en un 20% los incidentes vehiculares en Sandvik del Perú</t>
  </si>
  <si>
    <t>Diciembre -2024</t>
  </si>
  <si>
    <t>N° actividades de lideres ejecutadas/ N° actividades  planificadas X 100</t>
  </si>
  <si>
    <t>N° de incidentes vehiculares / N° total de incidentes X 100</t>
  </si>
  <si>
    <t>2.7</t>
  </si>
  <si>
    <t>&lt;= 2,3</t>
  </si>
  <si>
    <r>
      <t xml:space="preserve">Reducir </t>
    </r>
    <r>
      <rPr>
        <sz val="11"/>
        <color rgb="FFFF0000"/>
        <rFont val="Arial"/>
        <family val="2"/>
      </rPr>
      <t xml:space="preserve">15% </t>
    </r>
    <r>
      <rPr>
        <sz val="11"/>
        <color theme="1"/>
        <rFont val="Arial"/>
        <family val="2"/>
      </rPr>
      <t>del TRIFR en Sandvik del Perú</t>
    </r>
  </si>
  <si>
    <t>Diciembre - 2024</t>
  </si>
  <si>
    <t>Aprobado por CSST
Acta 012-2024-CSST</t>
  </si>
  <si>
    <t>Lograr la economía circular del carburo de tungsteno de la brocas procesadas recuperando un 2.5%</t>
  </si>
  <si>
    <t xml:space="preserve">Ejecución de los PTO de acuerdo al programa </t>
  </si>
  <si>
    <t>1. EVALUACIÓN DE RIESGOS</t>
  </si>
  <si>
    <t>2. EFICACIA DEL CONTROL</t>
  </si>
  <si>
    <t>Revisión y actualización de Mapa de Riesgos y publicación</t>
  </si>
  <si>
    <t>7. MONITOREO DE AGENTES OCUPACIONALES</t>
  </si>
  <si>
    <t>8. CAMPAÑAS Y COMUNICACIONES</t>
  </si>
  <si>
    <t>09. ELEMENTOS DE PROTECCIÓN PERSONAL (E7)</t>
  </si>
  <si>
    <t>Seguimiento del cumplimiento de las cartas de liderazgo* 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</si>
</sst>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49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8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4" tint="0.59999389629810485"/>
      <name val="Arial Narrow"/>
      <family val="2"/>
    </font>
    <font>
      <sz val="12"/>
      <color rgb="FF92D050"/>
      <name val="Arial Narrow"/>
      <family val="2"/>
    </font>
    <font>
      <b/>
      <sz val="12"/>
      <color rgb="FF002060"/>
      <name val="Arial Narrow"/>
      <family val="2"/>
    </font>
    <font>
      <b/>
      <sz val="12"/>
      <color rgb="FFC00000"/>
      <name val="Arial Narrow"/>
      <family val="2"/>
    </font>
    <font>
      <b/>
      <sz val="16"/>
      <name val="Arial Narrow"/>
      <family val="2"/>
    </font>
    <font>
      <sz val="11"/>
      <name val="Arial Narrow"/>
      <family val="2"/>
    </font>
    <font>
      <b/>
      <sz val="9"/>
      <color indexed="81"/>
      <name val="Tahoma"/>
      <family val="2"/>
    </font>
    <font>
      <b/>
      <sz val="16"/>
      <color rgb="FFC00000"/>
      <name val="Arial Narrow"/>
      <family val="2"/>
    </font>
    <font>
      <sz val="16"/>
      <name val="Arial Narrow"/>
      <family val="2"/>
    </font>
    <font>
      <sz val="9"/>
      <color indexed="81"/>
      <name val="Tahoma"/>
      <family val="2"/>
    </font>
    <font>
      <sz val="12"/>
      <color rgb="FFFF0000"/>
      <name val="Arial Narrow"/>
      <family val="2"/>
    </font>
    <font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theme="4" tint="0.59999389629810485"/>
      <name val="Arial"/>
      <family val="2"/>
    </font>
    <font>
      <sz val="12"/>
      <color rgb="FF92D050"/>
      <name val="Arial"/>
      <family val="2"/>
    </font>
    <font>
      <sz val="12"/>
      <color rgb="FFFF0000"/>
      <name val="Arial"/>
      <family val="2"/>
    </font>
    <font>
      <b/>
      <sz val="16"/>
      <color rgb="FFC00000"/>
      <name val="Arial"/>
      <family val="2"/>
    </font>
    <font>
      <sz val="16"/>
      <name val="Arial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b/>
      <sz val="12"/>
      <color theme="1"/>
      <name val="Arial"/>
      <family val="2"/>
    </font>
    <font>
      <sz val="12"/>
      <color rgb="FFC00000"/>
      <name val="Arial"/>
      <family val="2"/>
    </font>
    <font>
      <b/>
      <sz val="12"/>
      <color rgb="FFC00000"/>
      <name val="Arial"/>
      <family val="2"/>
    </font>
    <font>
      <sz val="16"/>
      <color rgb="FFC00000"/>
      <name val="Arial"/>
      <family val="2"/>
    </font>
    <font>
      <b/>
      <sz val="16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3" fillId="0" borderId="0"/>
  </cellStyleXfs>
  <cellXfs count="49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2" fillId="2" borderId="0" xfId="0" applyFont="1" applyFill="1"/>
    <xf numFmtId="49" fontId="2" fillId="2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49" fontId="2" fillId="0" borderId="0" xfId="0" applyNumberFormat="1" applyFont="1"/>
    <xf numFmtId="49" fontId="8" fillId="0" borderId="0" xfId="0" applyNumberFormat="1" applyFont="1"/>
    <xf numFmtId="164" fontId="3" fillId="5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14" fontId="2" fillId="0" borderId="0" xfId="0" applyNumberFormat="1" applyFont="1"/>
    <xf numFmtId="9" fontId="1" fillId="0" borderId="1" xfId="0" applyNumberFormat="1" applyFont="1" applyBorder="1" applyAlignment="1">
      <alignment horizontal="center" vertical="center" wrapText="1"/>
    </xf>
    <xf numFmtId="10" fontId="13" fillId="6" borderId="1" xfId="1" applyNumberFormat="1" applyFont="1" applyFill="1" applyBorder="1" applyAlignment="1">
      <alignment horizontal="center" vertical="center" wrapText="1"/>
    </xf>
    <xf numFmtId="10" fontId="13" fillId="0" borderId="1" xfId="1" applyNumberFormat="1" applyFont="1" applyFill="1" applyBorder="1" applyAlignment="1">
      <alignment horizontal="center" vertical="center" wrapText="1"/>
    </xf>
    <xf numFmtId="164" fontId="2" fillId="7" borderId="2" xfId="0" applyNumberFormat="1" applyFont="1" applyFill="1" applyBorder="1"/>
    <xf numFmtId="0" fontId="2" fillId="7" borderId="12" xfId="0" applyFont="1" applyFill="1" applyBorder="1"/>
    <xf numFmtId="0" fontId="3" fillId="7" borderId="12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10" fontId="17" fillId="7" borderId="3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7" fontId="2" fillId="0" borderId="10" xfId="0" applyNumberFormat="1" applyFont="1" applyBorder="1" applyAlignment="1">
      <alignment horizontal="center" vertical="center" wrapText="1"/>
    </xf>
    <xf numFmtId="9" fontId="1" fillId="0" borderId="13" xfId="0" applyNumberFormat="1" applyFont="1" applyBorder="1" applyAlignment="1">
      <alignment horizontal="center" vertical="center" wrapText="1"/>
    </xf>
    <xf numFmtId="0" fontId="2" fillId="8" borderId="0" xfId="0" applyFont="1" applyFill="1"/>
    <xf numFmtId="14" fontId="2" fillId="9" borderId="0" xfId="0" applyNumberFormat="1" applyFont="1" applyFill="1"/>
    <xf numFmtId="17" fontId="2" fillId="0" borderId="1" xfId="0" applyNumberFormat="1" applyFont="1" applyBorder="1" applyAlignment="1">
      <alignment horizontal="center" vertical="center" wrapText="1"/>
    </xf>
    <xf numFmtId="17" fontId="2" fillId="3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left" vertical="center" wrapText="1"/>
    </xf>
    <xf numFmtId="164" fontId="3" fillId="5" borderId="3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7" fontId="12" fillId="3" borderId="1" xfId="0" applyNumberFormat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10" borderId="0" xfId="0" applyFont="1" applyFill="1"/>
    <xf numFmtId="49" fontId="24" fillId="3" borderId="1" xfId="3" applyNumberFormat="1" applyFont="1" applyFill="1" applyBorder="1" applyAlignment="1">
      <alignment horizontal="center" vertical="center" wrapText="1"/>
    </xf>
    <xf numFmtId="49" fontId="24" fillId="0" borderId="1" xfId="3" applyNumberFormat="1" applyFont="1" applyBorder="1" applyAlignment="1">
      <alignment horizontal="center" vertical="center" wrapText="1"/>
    </xf>
    <xf numFmtId="0" fontId="25" fillId="0" borderId="1" xfId="3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17" fontId="2" fillId="13" borderId="1" xfId="2" applyNumberFormat="1" applyFont="1" applyFill="1" applyBorder="1" applyAlignment="1">
      <alignment horizontal="left" vertical="center" wrapText="1"/>
    </xf>
    <xf numFmtId="164" fontId="6" fillId="13" borderId="1" xfId="0" applyNumberFormat="1" applyFont="1" applyFill="1" applyBorder="1" applyAlignment="1">
      <alignment horizontal="left" vertical="center" wrapText="1"/>
    </xf>
    <xf numFmtId="164" fontId="2" fillId="13" borderId="1" xfId="0" applyNumberFormat="1" applyFont="1" applyFill="1" applyBorder="1" applyAlignment="1">
      <alignment horizontal="left" vertical="center" wrapText="1"/>
    </xf>
    <xf numFmtId="17" fontId="2" fillId="14" borderId="1" xfId="2" applyNumberFormat="1" applyFont="1" applyFill="1" applyBorder="1" applyAlignment="1">
      <alignment horizontal="left" vertical="center" wrapText="1"/>
    </xf>
    <xf numFmtId="164" fontId="2" fillId="10" borderId="1" xfId="0" applyNumberFormat="1" applyFont="1" applyFill="1" applyBorder="1" applyAlignment="1">
      <alignment horizontal="left" vertical="center" wrapText="1"/>
    </xf>
    <xf numFmtId="164" fontId="6" fillId="10" borderId="1" xfId="0" applyNumberFormat="1" applyFont="1" applyFill="1" applyBorder="1" applyAlignment="1">
      <alignment horizontal="left" vertical="center" wrapText="1"/>
    </xf>
    <xf numFmtId="17" fontId="2" fillId="10" borderId="1" xfId="2" applyNumberFormat="1" applyFont="1" applyFill="1" applyBorder="1" applyAlignment="1">
      <alignment horizontal="left" vertical="center" wrapText="1"/>
    </xf>
    <xf numFmtId="17" fontId="20" fillId="0" borderId="1" xfId="2" applyNumberFormat="1" applyFont="1" applyBorder="1" applyAlignment="1">
      <alignment horizontal="left" vertical="center" wrapText="1"/>
    </xf>
    <xf numFmtId="0" fontId="27" fillId="0" borderId="0" xfId="0" applyFont="1"/>
    <xf numFmtId="0" fontId="27" fillId="2" borderId="0" xfId="0" applyFont="1" applyFill="1"/>
    <xf numFmtId="49" fontId="27" fillId="2" borderId="0" xfId="0" applyNumberFormat="1" applyFont="1" applyFill="1" applyAlignment="1">
      <alignment horizontal="center"/>
    </xf>
    <xf numFmtId="0" fontId="28" fillId="3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7" fillId="2" borderId="0" xfId="0" applyFont="1" applyFill="1" applyAlignment="1">
      <alignment horizontal="center"/>
    </xf>
    <xf numFmtId="0" fontId="29" fillId="12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7" fillId="3" borderId="0" xfId="0" applyFont="1" applyFill="1"/>
    <xf numFmtId="0" fontId="31" fillId="0" borderId="1" xfId="0" applyFont="1" applyBorder="1" applyAlignment="1">
      <alignment horizontal="center" vertical="center" wrapText="1"/>
    </xf>
    <xf numFmtId="49" fontId="27" fillId="0" borderId="0" xfId="0" applyNumberFormat="1" applyFont="1"/>
    <xf numFmtId="49" fontId="34" fillId="0" borderId="0" xfId="0" applyNumberFormat="1" applyFont="1"/>
    <xf numFmtId="49" fontId="35" fillId="12" borderId="1" xfId="0" applyNumberFormat="1" applyFont="1" applyFill="1" applyBorder="1" applyAlignment="1">
      <alignment horizontal="center" vertical="center" wrapText="1"/>
    </xf>
    <xf numFmtId="0" fontId="35" fillId="12" borderId="1" xfId="0" applyFont="1" applyFill="1" applyBorder="1" applyAlignment="1">
      <alignment horizontal="center" vertical="center"/>
    </xf>
    <xf numFmtId="49" fontId="35" fillId="12" borderId="8" xfId="0" applyNumberFormat="1" applyFont="1" applyFill="1" applyBorder="1" applyAlignment="1">
      <alignment horizontal="center" vertical="center" wrapText="1"/>
    </xf>
    <xf numFmtId="0" fontId="35" fillId="12" borderId="8" xfId="0" applyFont="1" applyFill="1" applyBorder="1" applyAlignment="1">
      <alignment horizontal="center" vertical="center"/>
    </xf>
    <xf numFmtId="164" fontId="24" fillId="5" borderId="2" xfId="0" applyNumberFormat="1" applyFont="1" applyFill="1" applyBorder="1" applyAlignment="1">
      <alignment vertical="center"/>
    </xf>
    <xf numFmtId="164" fontId="24" fillId="5" borderId="12" xfId="0" applyNumberFormat="1" applyFont="1" applyFill="1" applyBorder="1" applyAlignment="1">
      <alignment vertical="center" wrapText="1"/>
    </xf>
    <xf numFmtId="164" fontId="24" fillId="5" borderId="3" xfId="0" applyNumberFormat="1" applyFont="1" applyFill="1" applyBorder="1" applyAlignment="1">
      <alignment vertical="center" wrapText="1"/>
    </xf>
    <xf numFmtId="164" fontId="24" fillId="5" borderId="1" xfId="0" applyNumberFormat="1" applyFont="1" applyFill="1" applyBorder="1" applyAlignment="1">
      <alignment horizontal="center" vertical="center" wrapText="1"/>
    </xf>
    <xf numFmtId="17" fontId="27" fillId="3" borderId="1" xfId="0" applyNumberFormat="1" applyFont="1" applyFill="1" applyBorder="1" applyAlignment="1">
      <alignment horizontal="center" vertical="center" wrapText="1"/>
    </xf>
    <xf numFmtId="164" fontId="24" fillId="0" borderId="9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64" fontId="27" fillId="0" borderId="0" xfId="0" applyNumberFormat="1" applyFont="1"/>
    <xf numFmtId="14" fontId="27" fillId="0" borderId="0" xfId="0" applyNumberFormat="1" applyFont="1"/>
    <xf numFmtId="0" fontId="38" fillId="0" borderId="1" xfId="0" applyFont="1" applyBorder="1" applyAlignment="1">
      <alignment horizontal="center" vertical="center" wrapText="1"/>
    </xf>
    <xf numFmtId="164" fontId="27" fillId="3" borderId="9" xfId="0" applyNumberFormat="1" applyFont="1" applyFill="1" applyBorder="1" applyAlignment="1">
      <alignment horizontal="center" vertical="center" wrapText="1"/>
    </xf>
    <xf numFmtId="17" fontId="24" fillId="3" borderId="1" xfId="0" applyNumberFormat="1" applyFont="1" applyFill="1" applyBorder="1" applyAlignment="1">
      <alignment horizontal="center" vertical="center" wrapText="1"/>
    </xf>
    <xf numFmtId="164" fontId="24" fillId="6" borderId="1" xfId="0" applyNumberFormat="1" applyFont="1" applyFill="1" applyBorder="1" applyAlignment="1">
      <alignment horizontal="center" vertical="center" wrapText="1"/>
    </xf>
    <xf numFmtId="17" fontId="24" fillId="3" borderId="2" xfId="0" applyNumberFormat="1" applyFont="1" applyFill="1" applyBorder="1" applyAlignment="1">
      <alignment horizontal="center" vertical="center" wrapText="1"/>
    </xf>
    <xf numFmtId="164" fontId="27" fillId="7" borderId="2" xfId="0" applyNumberFormat="1" applyFont="1" applyFill="1" applyBorder="1"/>
    <xf numFmtId="0" fontId="27" fillId="7" borderId="12" xfId="0" applyFont="1" applyFill="1" applyBorder="1"/>
    <xf numFmtId="0" fontId="24" fillId="7" borderId="12" xfId="0" applyFont="1" applyFill="1" applyBorder="1" applyAlignment="1">
      <alignment horizontal="center" vertical="center"/>
    </xf>
    <xf numFmtId="0" fontId="39" fillId="7" borderId="12" xfId="0" applyFont="1" applyFill="1" applyBorder="1" applyAlignment="1">
      <alignment horizontal="center" vertical="center"/>
    </xf>
    <xf numFmtId="0" fontId="40" fillId="7" borderId="12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164" fontId="27" fillId="3" borderId="11" xfId="0" applyNumberFormat="1" applyFont="1" applyFill="1" applyBorder="1" applyAlignment="1">
      <alignment horizontal="center" vertical="center" wrapText="1"/>
    </xf>
    <xf numFmtId="164" fontId="24" fillId="5" borderId="2" xfId="0" applyNumberFormat="1" applyFont="1" applyFill="1" applyBorder="1" applyAlignment="1">
      <alignment vertical="center" wrapText="1"/>
    </xf>
    <xf numFmtId="164" fontId="27" fillId="3" borderId="14" xfId="0" applyNumberFormat="1" applyFont="1" applyFill="1" applyBorder="1" applyAlignment="1">
      <alignment horizontal="center" vertical="center" wrapText="1"/>
    </xf>
    <xf numFmtId="164" fontId="24" fillId="5" borderId="12" xfId="0" applyNumberFormat="1" applyFont="1" applyFill="1" applyBorder="1" applyAlignment="1">
      <alignment vertical="center"/>
    </xf>
    <xf numFmtId="164" fontId="24" fillId="5" borderId="3" xfId="0" applyNumberFormat="1" applyFont="1" applyFill="1" applyBorder="1" applyAlignment="1">
      <alignment vertical="center"/>
    </xf>
    <xf numFmtId="164" fontId="27" fillId="7" borderId="2" xfId="0" applyNumberFormat="1" applyFont="1" applyFill="1" applyBorder="1" applyAlignment="1">
      <alignment wrapText="1"/>
    </xf>
    <xf numFmtId="0" fontId="31" fillId="0" borderId="5" xfId="0" applyFont="1" applyBorder="1" applyAlignment="1">
      <alignment vertical="center" wrapText="1"/>
    </xf>
    <xf numFmtId="0" fontId="38" fillId="3" borderId="0" xfId="0" applyFont="1" applyFill="1"/>
    <xf numFmtId="0" fontId="38" fillId="0" borderId="0" xfId="0" applyFont="1"/>
    <xf numFmtId="0" fontId="41" fillId="0" borderId="1" xfId="0" applyFont="1" applyBorder="1" applyAlignment="1">
      <alignment horizontal="center" vertical="center" wrapText="1"/>
    </xf>
    <xf numFmtId="14" fontId="38" fillId="0" borderId="0" xfId="0" applyNumberFormat="1" applyFont="1"/>
    <xf numFmtId="164" fontId="38" fillId="7" borderId="2" xfId="0" applyNumberFormat="1" applyFont="1" applyFill="1" applyBorder="1"/>
    <xf numFmtId="0" fontId="38" fillId="7" borderId="12" xfId="0" applyFont="1" applyFill="1" applyBorder="1"/>
    <xf numFmtId="0" fontId="41" fillId="7" borderId="12" xfId="0" applyFont="1" applyFill="1" applyBorder="1" applyAlignment="1">
      <alignment horizontal="center" vertical="center"/>
    </xf>
    <xf numFmtId="0" fontId="42" fillId="7" borderId="12" xfId="0" applyFont="1" applyFill="1" applyBorder="1" applyAlignment="1">
      <alignment horizontal="center" vertical="center"/>
    </xf>
    <xf numFmtId="0" fontId="43" fillId="7" borderId="12" xfId="0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164" fontId="38" fillId="0" borderId="0" xfId="0" applyNumberFormat="1" applyFont="1"/>
    <xf numFmtId="0" fontId="41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0" xfId="0" applyFont="1"/>
    <xf numFmtId="49" fontId="38" fillId="0" borderId="0" xfId="0" applyNumberFormat="1" applyFont="1"/>
    <xf numFmtId="0" fontId="32" fillId="0" borderId="5" xfId="0" applyFont="1" applyBorder="1" applyAlignment="1">
      <alignment vertical="center" wrapText="1"/>
    </xf>
    <xf numFmtId="0" fontId="30" fillId="0" borderId="0" xfId="0" applyFont="1"/>
    <xf numFmtId="17" fontId="44" fillId="3" borderId="1" xfId="0" applyNumberFormat="1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14" fontId="30" fillId="0" borderId="0" xfId="0" applyNumberFormat="1" applyFont="1"/>
    <xf numFmtId="0" fontId="45" fillId="0" borderId="0" xfId="0" applyFont="1"/>
    <xf numFmtId="164" fontId="45" fillId="7" borderId="2" xfId="0" applyNumberFormat="1" applyFont="1" applyFill="1" applyBorder="1"/>
    <xf numFmtId="0" fontId="45" fillId="7" borderId="12" xfId="0" applyFont="1" applyFill="1" applyBorder="1"/>
    <xf numFmtId="0" fontId="46" fillId="7" borderId="12" xfId="0" applyFont="1" applyFill="1" applyBorder="1" applyAlignment="1">
      <alignment horizontal="center" vertical="center"/>
    </xf>
    <xf numFmtId="0" fontId="47" fillId="7" borderId="12" xfId="0" applyFont="1" applyFill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10" fontId="4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14" fontId="34" fillId="0" borderId="0" xfId="0" applyNumberFormat="1" applyFont="1"/>
    <xf numFmtId="0" fontId="29" fillId="12" borderId="9" xfId="0" applyFont="1" applyFill="1" applyBorder="1" applyAlignment="1">
      <alignment horizontal="center" vertical="center" wrapText="1"/>
    </xf>
    <xf numFmtId="164" fontId="24" fillId="7" borderId="2" xfId="0" applyNumberFormat="1" applyFont="1" applyFill="1" applyBorder="1"/>
    <xf numFmtId="0" fontId="27" fillId="0" borderId="1" xfId="0" applyFont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2" fontId="33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9" fontId="33" fillId="0" borderId="1" xfId="0" applyNumberFormat="1" applyFont="1" applyBorder="1" applyAlignment="1">
      <alignment horizontal="center" vertical="center" wrapText="1"/>
    </xf>
    <xf numFmtId="9" fontId="32" fillId="0" borderId="1" xfId="0" applyNumberFormat="1" applyFont="1" applyBorder="1" applyAlignment="1">
      <alignment horizontal="center" vertical="center" wrapText="1"/>
    </xf>
    <xf numFmtId="9" fontId="27" fillId="0" borderId="1" xfId="0" applyNumberFormat="1" applyFont="1" applyBorder="1" applyAlignment="1">
      <alignment horizontal="center" vertical="center" wrapText="1"/>
    </xf>
    <xf numFmtId="9" fontId="38" fillId="0" borderId="1" xfId="0" applyNumberFormat="1" applyFont="1" applyBorder="1" applyAlignment="1">
      <alignment horizontal="center" vertical="center" wrapText="1"/>
    </xf>
    <xf numFmtId="164" fontId="27" fillId="7" borderId="9" xfId="0" applyNumberFormat="1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9" fontId="39" fillId="7" borderId="3" xfId="0" applyNumberFormat="1" applyFont="1" applyFill="1" applyBorder="1" applyAlignment="1">
      <alignment horizontal="center" vertical="center"/>
    </xf>
    <xf numFmtId="9" fontId="42" fillId="7" borderId="3" xfId="0" applyNumberFormat="1" applyFont="1" applyFill="1" applyBorder="1" applyAlignment="1">
      <alignment horizontal="center" vertical="center"/>
    </xf>
    <xf numFmtId="0" fontId="27" fillId="0" borderId="0" xfId="2" applyFont="1"/>
    <xf numFmtId="164" fontId="46" fillId="7" borderId="2" xfId="2" applyNumberFormat="1" applyFont="1" applyFill="1" applyBorder="1" applyAlignment="1">
      <alignment horizontal="left" vertical="center" wrapText="1"/>
    </xf>
    <xf numFmtId="164" fontId="46" fillId="7" borderId="12" xfId="2" applyNumberFormat="1" applyFont="1" applyFill="1" applyBorder="1" applyAlignment="1">
      <alignment horizontal="left" vertical="center" wrapText="1"/>
    </xf>
    <xf numFmtId="17" fontId="46" fillId="7" borderId="12" xfId="2" applyNumberFormat="1" applyFont="1" applyFill="1" applyBorder="1" applyAlignment="1">
      <alignment horizontal="center" vertical="center" wrapText="1"/>
    </xf>
    <xf numFmtId="17" fontId="46" fillId="7" borderId="12" xfId="2" applyNumberFormat="1" applyFont="1" applyFill="1" applyBorder="1" applyAlignment="1">
      <alignment horizontal="center" vertical="center"/>
    </xf>
    <xf numFmtId="49" fontId="46" fillId="7" borderId="12" xfId="2" applyNumberFormat="1" applyFont="1" applyFill="1" applyBorder="1" applyAlignment="1">
      <alignment horizontal="center" vertical="center" wrapText="1"/>
    </xf>
    <xf numFmtId="0" fontId="46" fillId="7" borderId="12" xfId="2" applyFont="1" applyFill="1" applyBorder="1" applyAlignment="1">
      <alignment horizontal="center" vertical="center" wrapText="1"/>
    </xf>
    <xf numFmtId="9" fontId="46" fillId="7" borderId="3" xfId="1" applyFont="1" applyFill="1" applyBorder="1" applyAlignment="1">
      <alignment horizontal="center" vertical="center" wrapText="1"/>
    </xf>
    <xf numFmtId="164" fontId="27" fillId="0" borderId="3" xfId="2" applyNumberFormat="1" applyFont="1" applyBorder="1" applyAlignment="1">
      <alignment horizontal="left" vertical="center" wrapText="1"/>
    </xf>
    <xf numFmtId="164" fontId="27" fillId="0" borderId="1" xfId="2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164" fontId="27" fillId="0" borderId="5" xfId="0" applyNumberFormat="1" applyFont="1" applyBorder="1"/>
    <xf numFmtId="0" fontId="27" fillId="0" borderId="5" xfId="0" applyFont="1" applyBorder="1"/>
    <xf numFmtId="0" fontId="2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10" fontId="39" fillId="0" borderId="5" xfId="0" applyNumberFormat="1" applyFont="1" applyBorder="1" applyAlignment="1">
      <alignment horizontal="center" vertical="center"/>
    </xf>
    <xf numFmtId="0" fontId="37" fillId="0" borderId="1" xfId="2" applyFont="1" applyBorder="1" applyAlignment="1">
      <alignment horizontal="center" vertical="center" wrapText="1"/>
    </xf>
    <xf numFmtId="164" fontId="30" fillId="0" borderId="0" xfId="0" applyNumberFormat="1" applyFont="1" applyAlignment="1">
      <alignment horizontal="left" vertical="center" wrapText="1"/>
    </xf>
    <xf numFmtId="17" fontId="27" fillId="3" borderId="0" xfId="0" applyNumberFormat="1" applyFont="1" applyFill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27" fillId="2" borderId="0" xfId="2" applyFont="1" applyFill="1"/>
    <xf numFmtId="49" fontId="27" fillId="2" borderId="0" xfId="2" applyNumberFormat="1" applyFont="1" applyFill="1" applyAlignment="1">
      <alignment horizontal="center"/>
    </xf>
    <xf numFmtId="0" fontId="28" fillId="3" borderId="0" xfId="2" applyFont="1" applyFill="1" applyAlignment="1">
      <alignment horizontal="center" vertical="center" wrapText="1"/>
    </xf>
    <xf numFmtId="0" fontId="27" fillId="2" borderId="0" xfId="2" applyFont="1" applyFill="1" applyAlignment="1">
      <alignment horizontal="center"/>
    </xf>
    <xf numFmtId="0" fontId="29" fillId="12" borderId="1" xfId="2" applyFont="1" applyFill="1" applyBorder="1" applyAlignment="1">
      <alignment horizontal="center" vertical="center" wrapText="1"/>
    </xf>
    <xf numFmtId="0" fontId="27" fillId="0" borderId="0" xfId="2" applyFont="1" applyAlignment="1">
      <alignment horizontal="center"/>
    </xf>
    <xf numFmtId="0" fontId="30" fillId="0" borderId="1" xfId="2" applyFont="1" applyBorder="1" applyAlignment="1">
      <alignment horizontal="center" vertical="center" wrapText="1"/>
    </xf>
    <xf numFmtId="0" fontId="27" fillId="3" borderId="0" xfId="2" applyFont="1" applyFill="1"/>
    <xf numFmtId="0" fontId="31" fillId="0" borderId="1" xfId="2" applyFont="1" applyBorder="1" applyAlignment="1">
      <alignment horizontal="center" vertical="center" wrapText="1"/>
    </xf>
    <xf numFmtId="49" fontId="27" fillId="0" borderId="0" xfId="2" applyNumberFormat="1" applyFont="1"/>
    <xf numFmtId="49" fontId="34" fillId="0" borderId="0" xfId="2" applyNumberFormat="1" applyFont="1"/>
    <xf numFmtId="0" fontId="35" fillId="12" borderId="1" xfId="2" applyFont="1" applyFill="1" applyBorder="1" applyAlignment="1">
      <alignment horizontal="center" vertical="center"/>
    </xf>
    <xf numFmtId="164" fontId="24" fillId="5" borderId="1" xfId="2" applyNumberFormat="1" applyFont="1" applyFill="1" applyBorder="1" applyAlignment="1">
      <alignment vertical="center" wrapText="1"/>
    </xf>
    <xf numFmtId="164" fontId="24" fillId="5" borderId="1" xfId="2" applyNumberFormat="1" applyFont="1" applyFill="1" applyBorder="1" applyAlignment="1">
      <alignment horizontal="center" vertical="center" wrapText="1"/>
    </xf>
    <xf numFmtId="164" fontId="27" fillId="3" borderId="1" xfId="2" applyNumberFormat="1" applyFont="1" applyFill="1" applyBorder="1" applyAlignment="1">
      <alignment horizontal="left" vertical="center" wrapText="1"/>
    </xf>
    <xf numFmtId="49" fontId="24" fillId="0" borderId="1" xfId="2" applyNumberFormat="1" applyFont="1" applyBorder="1" applyAlignment="1">
      <alignment horizontal="center" vertical="center" wrapText="1"/>
    </xf>
    <xf numFmtId="0" fontId="36" fillId="0" borderId="1" xfId="2" applyFont="1" applyBorder="1" applyAlignment="1">
      <alignment horizontal="center" vertical="center" wrapText="1"/>
    </xf>
    <xf numFmtId="0" fontId="24" fillId="6" borderId="1" xfId="2" applyFont="1" applyFill="1" applyBorder="1" applyAlignment="1">
      <alignment horizontal="center" vertical="center" wrapText="1"/>
    </xf>
    <xf numFmtId="49" fontId="24" fillId="0" borderId="8" xfId="2" applyNumberFormat="1" applyFont="1" applyBorder="1" applyAlignment="1">
      <alignment horizontal="center" vertical="center" wrapText="1"/>
    </xf>
    <xf numFmtId="0" fontId="37" fillId="0" borderId="8" xfId="2" applyFont="1" applyBorder="1" applyAlignment="1">
      <alignment horizontal="center" vertical="center" wrapText="1"/>
    </xf>
    <xf numFmtId="0" fontId="24" fillId="6" borderId="8" xfId="2" applyFont="1" applyFill="1" applyBorder="1" applyAlignment="1">
      <alignment horizontal="center" vertical="center" wrapText="1"/>
    </xf>
    <xf numFmtId="164" fontId="24" fillId="5" borderId="9" xfId="2" applyNumberFormat="1" applyFont="1" applyFill="1" applyBorder="1" applyAlignment="1">
      <alignment vertical="center" wrapText="1"/>
    </xf>
    <xf numFmtId="14" fontId="27" fillId="0" borderId="0" xfId="2" applyNumberFormat="1" applyFont="1"/>
    <xf numFmtId="164" fontId="24" fillId="0" borderId="0" xfId="2" applyNumberFormat="1" applyFont="1" applyAlignment="1">
      <alignment horizontal="left" vertical="center" wrapText="1"/>
    </xf>
    <xf numFmtId="164" fontId="24" fillId="5" borderId="3" xfId="2" applyNumberFormat="1" applyFont="1" applyFill="1" applyBorder="1" applyAlignment="1">
      <alignment horizontal="left" vertical="center" wrapText="1"/>
    </xf>
    <xf numFmtId="164" fontId="27" fillId="0" borderId="0" xfId="2" applyNumberFormat="1" applyFont="1"/>
    <xf numFmtId="0" fontId="24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165" fontId="33" fillId="0" borderId="1" xfId="0" applyNumberFormat="1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left" vertical="center" wrapText="1"/>
    </xf>
    <xf numFmtId="17" fontId="27" fillId="3" borderId="1" xfId="0" applyNumberFormat="1" applyFont="1" applyFill="1" applyBorder="1" applyAlignment="1">
      <alignment horizontal="center" vertical="center" wrapText="1"/>
    </xf>
    <xf numFmtId="17" fontId="27" fillId="3" borderId="8" xfId="0" applyNumberFormat="1" applyFont="1" applyFill="1" applyBorder="1" applyAlignment="1">
      <alignment horizontal="center" vertical="center" wrapText="1"/>
    </xf>
    <xf numFmtId="17" fontId="27" fillId="3" borderId="9" xfId="0" applyNumberFormat="1" applyFont="1" applyFill="1" applyBorder="1" applyAlignment="1">
      <alignment horizontal="center" vertical="center" wrapText="1"/>
    </xf>
    <xf numFmtId="17" fontId="27" fillId="0" borderId="1" xfId="0" applyNumberFormat="1" applyFont="1" applyBorder="1" applyAlignment="1">
      <alignment horizontal="center" vertical="center" wrapText="1"/>
    </xf>
    <xf numFmtId="164" fontId="27" fillId="3" borderId="8" xfId="0" applyNumberFormat="1" applyFont="1" applyFill="1" applyBorder="1" applyAlignment="1">
      <alignment horizontal="center" vertical="center" wrapText="1"/>
    </xf>
    <xf numFmtId="164" fontId="27" fillId="3" borderId="9" xfId="0" applyNumberFormat="1" applyFont="1" applyFill="1" applyBorder="1" applyAlignment="1">
      <alignment horizontal="center" vertical="center" wrapText="1"/>
    </xf>
    <xf numFmtId="164" fontId="24" fillId="5" borderId="2" xfId="0" applyNumberFormat="1" applyFont="1" applyFill="1" applyBorder="1" applyAlignment="1">
      <alignment horizontal="left" vertical="center" wrapText="1"/>
    </xf>
    <xf numFmtId="164" fontId="24" fillId="5" borderId="12" xfId="0" applyNumberFormat="1" applyFont="1" applyFill="1" applyBorder="1" applyAlignment="1">
      <alignment horizontal="left" vertical="center" wrapText="1"/>
    </xf>
    <xf numFmtId="164" fontId="24" fillId="6" borderId="2" xfId="0" applyNumberFormat="1" applyFont="1" applyFill="1" applyBorder="1" applyAlignment="1">
      <alignment horizontal="left" vertical="center" wrapText="1"/>
    </xf>
    <xf numFmtId="164" fontId="24" fillId="6" borderId="12" xfId="0" applyNumberFormat="1" applyFont="1" applyFill="1" applyBorder="1" applyAlignment="1">
      <alignment horizontal="left" vertical="center" wrapText="1"/>
    </xf>
    <xf numFmtId="164" fontId="24" fillId="6" borderId="3" xfId="0" applyNumberFormat="1" applyFont="1" applyFill="1" applyBorder="1" applyAlignment="1">
      <alignment horizontal="left" vertical="center" wrapText="1"/>
    </xf>
    <xf numFmtId="164" fontId="27" fillId="0" borderId="6" xfId="0" applyNumberFormat="1" applyFont="1" applyBorder="1" applyAlignment="1">
      <alignment horizontal="left" vertical="center" wrapText="1"/>
    </xf>
    <xf numFmtId="164" fontId="27" fillId="0" borderId="4" xfId="0" applyNumberFormat="1" applyFont="1" applyBorder="1" applyAlignment="1">
      <alignment horizontal="left" vertical="center" wrapText="1"/>
    </xf>
    <xf numFmtId="164" fontId="27" fillId="0" borderId="7" xfId="0" applyNumberFormat="1" applyFont="1" applyBorder="1" applyAlignment="1">
      <alignment horizontal="left" vertical="center" wrapText="1"/>
    </xf>
    <xf numFmtId="164" fontId="27" fillId="0" borderId="10" xfId="0" applyNumberFormat="1" applyFont="1" applyBorder="1" applyAlignment="1">
      <alignment horizontal="left" vertical="center" wrapText="1"/>
    </xf>
    <xf numFmtId="164" fontId="27" fillId="0" borderId="5" xfId="0" applyNumberFormat="1" applyFont="1" applyBorder="1" applyAlignment="1">
      <alignment horizontal="left" vertical="center" wrapText="1"/>
    </xf>
    <xf numFmtId="164" fontId="27" fillId="0" borderId="11" xfId="0" applyNumberFormat="1" applyFont="1" applyBorder="1" applyAlignment="1">
      <alignment horizontal="left" vertical="center" wrapText="1"/>
    </xf>
    <xf numFmtId="164" fontId="38" fillId="3" borderId="8" xfId="0" applyNumberFormat="1" applyFont="1" applyFill="1" applyBorder="1" applyAlignment="1">
      <alignment horizontal="center" vertical="center" wrapText="1"/>
    </xf>
    <xf numFmtId="164" fontId="38" fillId="3" borderId="9" xfId="0" applyNumberFormat="1" applyFont="1" applyFill="1" applyBorder="1" applyAlignment="1">
      <alignment horizontal="center" vertical="center" wrapText="1"/>
    </xf>
    <xf numFmtId="0" fontId="35" fillId="12" borderId="1" xfId="0" applyFont="1" applyFill="1" applyBorder="1" applyAlignment="1">
      <alignment horizontal="center" vertical="center" wrapText="1"/>
    </xf>
    <xf numFmtId="0" fontId="35" fillId="12" borderId="1" xfId="0" applyFont="1" applyFill="1" applyBorder="1" applyAlignment="1">
      <alignment horizontal="center" vertical="center"/>
    </xf>
    <xf numFmtId="0" fontId="29" fillId="12" borderId="2" xfId="0" applyFont="1" applyFill="1" applyBorder="1" applyAlignment="1">
      <alignment horizontal="center" vertical="center" wrapText="1"/>
    </xf>
    <xf numFmtId="0" fontId="29" fillId="12" borderId="12" xfId="0" applyFont="1" applyFill="1" applyBorder="1" applyAlignment="1">
      <alignment horizontal="center" vertical="center" wrapText="1"/>
    </xf>
    <xf numFmtId="0" fontId="29" fillId="12" borderId="3" xfId="0" applyFont="1" applyFill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/>
    </xf>
    <xf numFmtId="0" fontId="26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9" fillId="12" borderId="1" xfId="0" applyFont="1" applyFill="1" applyBorder="1" applyAlignment="1">
      <alignment horizontal="center" vertical="center" wrapText="1"/>
    </xf>
    <xf numFmtId="0" fontId="35" fillId="12" borderId="8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64" fontId="35" fillId="12" borderId="1" xfId="0" applyNumberFormat="1" applyFont="1" applyFill="1" applyBorder="1" applyAlignment="1">
      <alignment horizontal="center" vertical="center" wrapText="1"/>
    </xf>
    <xf numFmtId="164" fontId="35" fillId="12" borderId="8" xfId="0" applyNumberFormat="1" applyFont="1" applyFill="1" applyBorder="1" applyAlignment="1">
      <alignment horizontal="center" vertical="center" wrapText="1"/>
    </xf>
    <xf numFmtId="49" fontId="35" fillId="12" borderId="1" xfId="0" applyNumberFormat="1" applyFont="1" applyFill="1" applyBorder="1" applyAlignment="1">
      <alignment horizontal="center" vertical="center" wrapText="1"/>
    </xf>
    <xf numFmtId="49" fontId="35" fillId="12" borderId="8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164" fontId="38" fillId="0" borderId="2" xfId="0" applyNumberFormat="1" applyFont="1" applyBorder="1" applyAlignment="1">
      <alignment horizontal="center" vertical="center" wrapText="1"/>
    </xf>
    <xf numFmtId="164" fontId="38" fillId="0" borderId="12" xfId="0" applyNumberFormat="1" applyFont="1" applyBorder="1" applyAlignment="1">
      <alignment horizontal="center" vertical="center" wrapText="1"/>
    </xf>
    <xf numFmtId="164" fontId="38" fillId="0" borderId="3" xfId="0" applyNumberFormat="1" applyFont="1" applyBorder="1" applyAlignment="1">
      <alignment horizontal="center" vertical="center" wrapText="1"/>
    </xf>
    <xf numFmtId="17" fontId="27" fillId="0" borderId="1" xfId="0" applyNumberFormat="1" applyFont="1" applyBorder="1" applyAlignment="1">
      <alignment horizontal="left" vertical="center" wrapText="1"/>
    </xf>
    <xf numFmtId="9" fontId="33" fillId="0" borderId="2" xfId="0" applyNumberFormat="1" applyFont="1" applyBorder="1" applyAlignment="1">
      <alignment horizontal="center" vertical="center" wrapText="1"/>
    </xf>
    <xf numFmtId="17" fontId="30" fillId="3" borderId="8" xfId="0" applyNumberFormat="1" applyFont="1" applyFill="1" applyBorder="1" applyAlignment="1">
      <alignment horizontal="center" vertical="center" wrapText="1"/>
    </xf>
    <xf numFmtId="17" fontId="30" fillId="3" borderId="9" xfId="0" applyNumberFormat="1" applyFont="1" applyFill="1" applyBorder="1" applyAlignment="1">
      <alignment horizontal="center" vertical="center" wrapText="1"/>
    </xf>
    <xf numFmtId="17" fontId="30" fillId="3" borderId="1" xfId="0" applyNumberFormat="1" applyFont="1" applyFill="1" applyBorder="1" applyAlignment="1">
      <alignment horizontal="left" vertical="center" wrapText="1"/>
    </xf>
    <xf numFmtId="17" fontId="30" fillId="3" borderId="1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center" vertical="center"/>
    </xf>
    <xf numFmtId="49" fontId="38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164" fontId="27" fillId="0" borderId="1" xfId="0" applyNumberFormat="1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164" fontId="24" fillId="0" borderId="1" xfId="0" applyNumberFormat="1" applyFont="1" applyBorder="1" applyAlignment="1">
      <alignment horizontal="left"/>
    </xf>
    <xf numFmtId="0" fontId="38" fillId="0" borderId="1" xfId="0" applyFont="1" applyBorder="1" applyAlignment="1">
      <alignment horizontal="center" wrapText="1"/>
    </xf>
    <xf numFmtId="0" fontId="38" fillId="0" borderId="1" xfId="0" applyFont="1" applyBorder="1" applyAlignment="1">
      <alignment horizontal="center"/>
    </xf>
    <xf numFmtId="0" fontId="33" fillId="0" borderId="2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164" fontId="30" fillId="3" borderId="8" xfId="0" applyNumberFormat="1" applyFont="1" applyFill="1" applyBorder="1" applyAlignment="1">
      <alignment horizontal="center" vertical="center" wrapText="1"/>
    </xf>
    <xf numFmtId="164" fontId="30" fillId="3" borderId="9" xfId="0" applyNumberFormat="1" applyFont="1" applyFill="1" applyBorder="1" applyAlignment="1">
      <alignment horizontal="center" vertical="center" wrapText="1"/>
    </xf>
    <xf numFmtId="9" fontId="27" fillId="0" borderId="2" xfId="1" applyFont="1" applyBorder="1" applyAlignment="1">
      <alignment horizontal="center" vertical="center" wrapText="1"/>
    </xf>
    <xf numFmtId="9" fontId="27" fillId="0" borderId="12" xfId="1" applyFont="1" applyBorder="1" applyAlignment="1">
      <alignment horizontal="center" vertical="center" wrapText="1"/>
    </xf>
    <xf numFmtId="9" fontId="27" fillId="0" borderId="3" xfId="1" applyFont="1" applyBorder="1" applyAlignment="1">
      <alignment horizontal="center" vertical="center" wrapText="1"/>
    </xf>
    <xf numFmtId="0" fontId="29" fillId="12" borderId="9" xfId="0" applyFont="1" applyFill="1" applyBorder="1" applyAlignment="1">
      <alignment horizontal="center" vertical="center" wrapText="1"/>
    </xf>
    <xf numFmtId="9" fontId="27" fillId="0" borderId="2" xfId="1" applyFont="1" applyFill="1" applyBorder="1" applyAlignment="1">
      <alignment horizontal="center" vertical="center" wrapText="1"/>
    </xf>
    <xf numFmtId="9" fontId="27" fillId="0" borderId="12" xfId="1" applyFont="1" applyFill="1" applyBorder="1" applyAlignment="1">
      <alignment horizontal="center" vertical="center" wrapText="1"/>
    </xf>
    <xf numFmtId="9" fontId="27" fillId="0" borderId="3" xfId="1" applyFont="1" applyFill="1" applyBorder="1" applyAlignment="1">
      <alignment horizontal="center" vertical="center" wrapText="1"/>
    </xf>
    <xf numFmtId="0" fontId="29" fillId="12" borderId="10" xfId="0" applyFont="1" applyFill="1" applyBorder="1" applyAlignment="1">
      <alignment horizontal="center" vertical="center" wrapText="1"/>
    </xf>
    <xf numFmtId="0" fontId="29" fillId="12" borderId="5" xfId="0" applyFont="1" applyFill="1" applyBorder="1" applyAlignment="1">
      <alignment horizontal="center" vertical="center" wrapText="1"/>
    </xf>
    <xf numFmtId="0" fontId="29" fillId="12" borderId="11" xfId="0" applyFont="1" applyFill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left" vertical="center" wrapText="1"/>
    </xf>
    <xf numFmtId="164" fontId="30" fillId="3" borderId="1" xfId="0" applyNumberFormat="1" applyFont="1" applyFill="1" applyBorder="1" applyAlignment="1">
      <alignment horizontal="left" vertical="center" wrapText="1"/>
    </xf>
    <xf numFmtId="17" fontId="30" fillId="0" borderId="1" xfId="0" applyNumberFormat="1" applyFont="1" applyBorder="1" applyAlignment="1">
      <alignment horizontal="left" vertical="center" wrapText="1"/>
    </xf>
    <xf numFmtId="17" fontId="27" fillId="3" borderId="1" xfId="2" applyNumberFormat="1" applyFont="1" applyFill="1" applyBorder="1" applyAlignment="1">
      <alignment horizontal="center" vertical="center" wrapText="1"/>
    </xf>
    <xf numFmtId="0" fontId="24" fillId="0" borderId="2" xfId="2" applyFont="1" applyBorder="1" applyAlignment="1">
      <alignment horizontal="left" vertical="center"/>
    </xf>
    <xf numFmtId="0" fontId="24" fillId="0" borderId="12" xfId="2" applyFont="1" applyBorder="1" applyAlignment="1">
      <alignment horizontal="left" vertical="center"/>
    </xf>
    <xf numFmtId="0" fontId="24" fillId="0" borderId="3" xfId="2" applyFont="1" applyBorder="1" applyAlignment="1">
      <alignment horizontal="left" vertical="center"/>
    </xf>
    <xf numFmtId="0" fontId="27" fillId="0" borderId="2" xfId="2" applyFont="1" applyBorder="1" applyAlignment="1">
      <alignment horizontal="center" wrapText="1"/>
    </xf>
    <xf numFmtId="0" fontId="27" fillId="0" borderId="12" xfId="2" applyFont="1" applyBorder="1" applyAlignment="1">
      <alignment horizontal="center" wrapText="1"/>
    </xf>
    <xf numFmtId="0" fontId="27" fillId="0" borderId="3" xfId="2" applyFont="1" applyBorder="1" applyAlignment="1">
      <alignment horizontal="center" wrapText="1"/>
    </xf>
    <xf numFmtId="0" fontId="38" fillId="0" borderId="2" xfId="2" applyFont="1" applyBorder="1" applyAlignment="1">
      <alignment horizontal="center" wrapText="1"/>
    </xf>
    <xf numFmtId="0" fontId="38" fillId="0" borderId="12" xfId="2" applyFont="1" applyBorder="1" applyAlignment="1">
      <alignment horizontal="center" wrapText="1"/>
    </xf>
    <xf numFmtId="0" fontId="38" fillId="0" borderId="3" xfId="2" applyFont="1" applyBorder="1" applyAlignment="1">
      <alignment horizontal="center" wrapText="1"/>
    </xf>
    <xf numFmtId="0" fontId="35" fillId="12" borderId="1" xfId="2" applyFont="1" applyFill="1" applyBorder="1" applyAlignment="1">
      <alignment horizontal="center" vertical="center" wrapText="1"/>
    </xf>
    <xf numFmtId="0" fontId="35" fillId="12" borderId="1" xfId="2" applyFont="1" applyFill="1" applyBorder="1" applyAlignment="1">
      <alignment horizontal="center" vertical="center"/>
    </xf>
    <xf numFmtId="0" fontId="35" fillId="12" borderId="2" xfId="2" applyFont="1" applyFill="1" applyBorder="1" applyAlignment="1">
      <alignment horizontal="center" vertical="center"/>
    </xf>
    <xf numFmtId="0" fontId="35" fillId="12" borderId="12" xfId="2" applyFont="1" applyFill="1" applyBorder="1" applyAlignment="1">
      <alignment horizontal="center" vertical="center"/>
    </xf>
    <xf numFmtId="0" fontId="35" fillId="12" borderId="3" xfId="2" applyFont="1" applyFill="1" applyBorder="1" applyAlignment="1">
      <alignment horizontal="center" vertical="center"/>
    </xf>
    <xf numFmtId="0" fontId="31" fillId="0" borderId="1" xfId="2" applyFont="1" applyBorder="1" applyAlignment="1">
      <alignment horizontal="center" vertical="center" wrapText="1"/>
    </xf>
    <xf numFmtId="164" fontId="27" fillId="0" borderId="1" xfId="2" applyNumberFormat="1" applyFont="1" applyBorder="1" applyAlignment="1">
      <alignment horizontal="left" vertical="center" wrapText="1"/>
    </xf>
    <xf numFmtId="49" fontId="38" fillId="0" borderId="2" xfId="2" applyNumberFormat="1" applyFont="1" applyBorder="1" applyAlignment="1">
      <alignment horizontal="center" vertical="center"/>
    </xf>
    <xf numFmtId="49" fontId="38" fillId="0" borderId="12" xfId="2" applyNumberFormat="1" applyFont="1" applyBorder="1" applyAlignment="1">
      <alignment horizontal="center" vertical="center"/>
    </xf>
    <xf numFmtId="49" fontId="38" fillId="0" borderId="3" xfId="2" applyNumberFormat="1" applyFont="1" applyBorder="1" applyAlignment="1">
      <alignment horizontal="center" vertical="center"/>
    </xf>
    <xf numFmtId="164" fontId="27" fillId="3" borderId="1" xfId="2" applyNumberFormat="1" applyFont="1" applyFill="1" applyBorder="1" applyAlignment="1">
      <alignment horizontal="left" vertical="center" wrapText="1"/>
    </xf>
    <xf numFmtId="17" fontId="27" fillId="3" borderId="1" xfId="2" applyNumberFormat="1" applyFont="1" applyFill="1" applyBorder="1" applyAlignment="1">
      <alignment horizontal="left" vertical="center" wrapText="1"/>
    </xf>
    <xf numFmtId="164" fontId="27" fillId="0" borderId="8" xfId="2" applyNumberFormat="1" applyFont="1" applyBorder="1" applyAlignment="1">
      <alignment horizontal="center" vertical="center" wrapText="1"/>
    </xf>
    <xf numFmtId="164" fontId="27" fillId="0" borderId="9" xfId="2" applyNumberFormat="1" applyFont="1" applyBorder="1" applyAlignment="1">
      <alignment horizontal="center" vertical="center" wrapText="1"/>
    </xf>
    <xf numFmtId="17" fontId="27" fillId="0" borderId="1" xfId="2" applyNumberFormat="1" applyFont="1" applyBorder="1" applyAlignment="1">
      <alignment horizontal="left" vertical="center" wrapText="1"/>
    </xf>
    <xf numFmtId="164" fontId="24" fillId="0" borderId="2" xfId="2" applyNumberFormat="1" applyFont="1" applyBorder="1" applyAlignment="1">
      <alignment horizontal="center"/>
    </xf>
    <xf numFmtId="164" fontId="24" fillId="0" borderId="12" xfId="2" applyNumberFormat="1" applyFont="1" applyBorder="1" applyAlignment="1">
      <alignment horizontal="center"/>
    </xf>
    <xf numFmtId="164" fontId="24" fillId="0" borderId="3" xfId="2" applyNumberFormat="1" applyFont="1" applyBorder="1" applyAlignment="1">
      <alignment horizontal="center"/>
    </xf>
    <xf numFmtId="164" fontId="27" fillId="0" borderId="2" xfId="2" applyNumberFormat="1" applyFont="1" applyBorder="1" applyAlignment="1">
      <alignment horizontal="center" wrapText="1"/>
    </xf>
    <xf numFmtId="164" fontId="27" fillId="0" borderId="12" xfId="2" applyNumberFormat="1" applyFont="1" applyBorder="1" applyAlignment="1">
      <alignment horizontal="center" wrapText="1"/>
    </xf>
    <xf numFmtId="164" fontId="27" fillId="0" borderId="3" xfId="2" applyNumberFormat="1" applyFont="1" applyBorder="1" applyAlignment="1">
      <alignment horizontal="center" wrapText="1"/>
    </xf>
    <xf numFmtId="49" fontId="27" fillId="0" borderId="2" xfId="2" applyNumberFormat="1" applyFont="1" applyBorder="1" applyAlignment="1">
      <alignment horizontal="center"/>
    </xf>
    <xf numFmtId="49" fontId="27" fillId="0" borderId="12" xfId="2" applyNumberFormat="1" applyFont="1" applyBorder="1" applyAlignment="1">
      <alignment horizontal="center"/>
    </xf>
    <xf numFmtId="49" fontId="27" fillId="0" borderId="3" xfId="2" applyNumberFormat="1" applyFont="1" applyBorder="1" applyAlignment="1">
      <alignment horizontal="center"/>
    </xf>
    <xf numFmtId="0" fontId="30" fillId="0" borderId="1" xfId="2" applyFont="1" applyBorder="1" applyAlignment="1">
      <alignment horizontal="left" vertical="center" wrapText="1"/>
    </xf>
    <xf numFmtId="49" fontId="27" fillId="0" borderId="2" xfId="2" applyNumberFormat="1" applyFont="1" applyBorder="1" applyAlignment="1">
      <alignment horizontal="center" vertical="center"/>
    </xf>
    <xf numFmtId="49" fontId="27" fillId="0" borderId="12" xfId="2" applyNumberFormat="1" applyFont="1" applyBorder="1" applyAlignment="1">
      <alignment horizontal="center" vertical="center"/>
    </xf>
    <xf numFmtId="49" fontId="27" fillId="0" borderId="3" xfId="2" applyNumberFormat="1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4" fillId="0" borderId="12" xfId="2" applyFont="1" applyBorder="1" applyAlignment="1">
      <alignment horizontal="center" vertical="center"/>
    </xf>
    <xf numFmtId="0" fontId="24" fillId="0" borderId="3" xfId="2" applyFont="1" applyBorder="1" applyAlignment="1">
      <alignment horizontal="center" vertical="center"/>
    </xf>
    <xf numFmtId="0" fontId="30" fillId="0" borderId="6" xfId="2" applyFont="1" applyBorder="1" applyAlignment="1">
      <alignment horizontal="left" vertical="center" wrapText="1"/>
    </xf>
    <xf numFmtId="0" fontId="30" fillId="0" borderId="4" xfId="2" applyFont="1" applyBorder="1" applyAlignment="1">
      <alignment horizontal="left" vertical="center" wrapText="1"/>
    </xf>
    <xf numFmtId="0" fontId="30" fillId="0" borderId="7" xfId="2" applyFont="1" applyBorder="1" applyAlignment="1">
      <alignment horizontal="left" vertical="center" wrapText="1"/>
    </xf>
    <xf numFmtId="0" fontId="30" fillId="0" borderId="10" xfId="2" applyFont="1" applyBorder="1" applyAlignment="1">
      <alignment horizontal="left" vertical="center" wrapText="1"/>
    </xf>
    <xf numFmtId="0" fontId="30" fillId="0" borderId="5" xfId="2" applyFont="1" applyBorder="1" applyAlignment="1">
      <alignment horizontal="left" vertical="center" wrapText="1"/>
    </xf>
    <xf numFmtId="0" fontId="30" fillId="0" borderId="11" xfId="2" applyFont="1" applyBorder="1" applyAlignment="1">
      <alignment horizontal="left" vertical="center" wrapText="1"/>
    </xf>
    <xf numFmtId="9" fontId="31" fillId="10" borderId="1" xfId="2" applyNumberFormat="1" applyFont="1" applyFill="1" applyBorder="1" applyAlignment="1">
      <alignment horizontal="center" vertical="center" wrapText="1"/>
    </xf>
    <xf numFmtId="0" fontId="31" fillId="10" borderId="1" xfId="2" applyFont="1" applyFill="1" applyBorder="1" applyAlignment="1">
      <alignment horizontal="center" vertical="center" wrapText="1"/>
    </xf>
    <xf numFmtId="164" fontId="35" fillId="12" borderId="1" xfId="2" applyNumberFormat="1" applyFont="1" applyFill="1" applyBorder="1" applyAlignment="1">
      <alignment horizontal="center" vertical="center" wrapText="1"/>
    </xf>
    <xf numFmtId="49" fontId="35" fillId="12" borderId="1" xfId="2" applyNumberFormat="1" applyFont="1" applyFill="1" applyBorder="1" applyAlignment="1">
      <alignment horizontal="center" vertical="center" wrapText="1"/>
    </xf>
    <xf numFmtId="49" fontId="35" fillId="12" borderId="1" xfId="2" applyNumberFormat="1" applyFont="1" applyFill="1" applyBorder="1" applyAlignment="1">
      <alignment horizontal="center" vertical="center"/>
    </xf>
    <xf numFmtId="0" fontId="31" fillId="0" borderId="8" xfId="2" applyFont="1" applyBorder="1" applyAlignment="1">
      <alignment horizontal="center" vertical="center" wrapText="1"/>
    </xf>
    <xf numFmtId="0" fontId="31" fillId="0" borderId="14" xfId="2" applyFont="1" applyBorder="1" applyAlignment="1">
      <alignment horizontal="center" vertical="center" wrapText="1"/>
    </xf>
    <xf numFmtId="0" fontId="31" fillId="0" borderId="9" xfId="2" applyFont="1" applyBorder="1" applyAlignment="1">
      <alignment horizontal="center" vertical="center" wrapText="1"/>
    </xf>
    <xf numFmtId="0" fontId="31" fillId="0" borderId="6" xfId="2" applyFont="1" applyBorder="1" applyAlignment="1">
      <alignment horizontal="center" vertical="center" wrapText="1"/>
    </xf>
    <xf numFmtId="0" fontId="31" fillId="0" borderId="4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 wrapText="1"/>
    </xf>
    <xf numFmtId="0" fontId="31" fillId="0" borderId="15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0" fontId="31" fillId="0" borderId="16" xfId="2" applyFont="1" applyBorder="1" applyAlignment="1">
      <alignment horizontal="center" vertical="center" wrapText="1"/>
    </xf>
    <xf numFmtId="0" fontId="31" fillId="0" borderId="10" xfId="2" applyFont="1" applyBorder="1" applyAlignment="1">
      <alignment horizontal="center" vertical="center" wrapText="1"/>
    </xf>
    <xf numFmtId="0" fontId="31" fillId="0" borderId="5" xfId="2" applyFont="1" applyBorder="1" applyAlignment="1">
      <alignment horizontal="center" vertical="center" wrapText="1"/>
    </xf>
    <xf numFmtId="0" fontId="31" fillId="0" borderId="11" xfId="2" applyFont="1" applyBorder="1" applyAlignment="1">
      <alignment horizontal="center" vertical="center" wrapText="1"/>
    </xf>
    <xf numFmtId="1" fontId="31" fillId="10" borderId="2" xfId="1" applyNumberFormat="1" applyFont="1" applyFill="1" applyBorder="1" applyAlignment="1">
      <alignment horizontal="center" vertical="center" wrapText="1"/>
    </xf>
    <xf numFmtId="1" fontId="31" fillId="10" borderId="3" xfId="1" applyNumberFormat="1" applyFont="1" applyFill="1" applyBorder="1" applyAlignment="1">
      <alignment horizontal="center" vertical="center" wrapText="1"/>
    </xf>
    <xf numFmtId="0" fontId="29" fillId="12" borderId="1" xfId="2" applyFont="1" applyFill="1" applyBorder="1" applyAlignment="1">
      <alignment horizontal="center" vertical="center" wrapText="1"/>
    </xf>
    <xf numFmtId="0" fontId="29" fillId="12" borderId="2" xfId="2" applyFont="1" applyFill="1" applyBorder="1" applyAlignment="1">
      <alignment horizontal="center" vertical="center" wrapText="1"/>
    </xf>
    <xf numFmtId="0" fontId="29" fillId="12" borderId="3" xfId="2" applyFont="1" applyFill="1" applyBorder="1" applyAlignment="1">
      <alignment horizontal="center" vertical="center" wrapText="1"/>
    </xf>
    <xf numFmtId="164" fontId="24" fillId="5" borderId="2" xfId="2" applyNumberFormat="1" applyFont="1" applyFill="1" applyBorder="1" applyAlignment="1">
      <alignment horizontal="left" vertical="center"/>
    </xf>
    <xf numFmtId="164" fontId="24" fillId="5" borderId="12" xfId="2" applyNumberFormat="1" applyFont="1" applyFill="1" applyBorder="1" applyAlignment="1">
      <alignment horizontal="left" vertical="center"/>
    </xf>
    <xf numFmtId="164" fontId="24" fillId="5" borderId="3" xfId="2" applyNumberFormat="1" applyFont="1" applyFill="1" applyBorder="1" applyAlignment="1">
      <alignment horizontal="left" vertical="center"/>
    </xf>
    <xf numFmtId="164" fontId="24" fillId="5" borderId="10" xfId="2" applyNumberFormat="1" applyFont="1" applyFill="1" applyBorder="1" applyAlignment="1">
      <alignment horizontal="left" vertical="center"/>
    </xf>
    <xf numFmtId="164" fontId="24" fillId="5" borderId="5" xfId="2" applyNumberFormat="1" applyFont="1" applyFill="1" applyBorder="1" applyAlignment="1">
      <alignment horizontal="left" vertical="center"/>
    </xf>
    <xf numFmtId="164" fontId="24" fillId="5" borderId="11" xfId="2" applyNumberFormat="1" applyFont="1" applyFill="1" applyBorder="1" applyAlignment="1">
      <alignment horizontal="left" vertical="center"/>
    </xf>
    <xf numFmtId="164" fontId="27" fillId="3" borderId="8" xfId="2" applyNumberFormat="1" applyFont="1" applyFill="1" applyBorder="1" applyAlignment="1">
      <alignment horizontal="left" vertical="center" wrapText="1"/>
    </xf>
    <xf numFmtId="17" fontId="27" fillId="3" borderId="8" xfId="2" applyNumberFormat="1" applyFont="1" applyFill="1" applyBorder="1" applyAlignment="1">
      <alignment horizontal="center" vertical="center" wrapText="1"/>
    </xf>
    <xf numFmtId="1" fontId="31" fillId="0" borderId="2" xfId="1" applyNumberFormat="1" applyFont="1" applyBorder="1" applyAlignment="1">
      <alignment horizontal="center" vertical="center" wrapText="1"/>
    </xf>
    <xf numFmtId="1" fontId="31" fillId="0" borderId="3" xfId="1" applyNumberFormat="1" applyFont="1" applyBorder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164" fontId="27" fillId="0" borderId="1" xfId="2" applyNumberFormat="1" applyFont="1" applyBorder="1" applyAlignment="1">
      <alignment horizontal="center"/>
    </xf>
    <xf numFmtId="0" fontId="26" fillId="2" borderId="1" xfId="2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center" vertical="center" wrapText="1"/>
    </xf>
    <xf numFmtId="164" fontId="27" fillId="10" borderId="1" xfId="2" applyNumberFormat="1" applyFont="1" applyFill="1" applyBorder="1" applyAlignment="1">
      <alignment horizontal="left" vertical="center" wrapText="1"/>
    </xf>
    <xf numFmtId="164" fontId="27" fillId="10" borderId="8" xfId="2" applyNumberFormat="1" applyFont="1" applyFill="1" applyBorder="1" applyAlignment="1">
      <alignment horizontal="center" vertical="center" wrapText="1"/>
    </xf>
    <xf numFmtId="164" fontId="27" fillId="10" borderId="9" xfId="2" applyNumberFormat="1" applyFont="1" applyFill="1" applyBorder="1" applyAlignment="1">
      <alignment horizontal="center" vertical="center" wrapText="1"/>
    </xf>
    <xf numFmtId="164" fontId="27" fillId="10" borderId="3" xfId="2" applyNumberFormat="1" applyFont="1" applyFill="1" applyBorder="1" applyAlignment="1">
      <alignment horizontal="left" vertical="center" wrapText="1"/>
    </xf>
    <xf numFmtId="0" fontId="29" fillId="12" borderId="12" xfId="2" applyFont="1" applyFill="1" applyBorder="1" applyAlignment="1">
      <alignment horizontal="center" vertical="center" wrapText="1"/>
    </xf>
    <xf numFmtId="164" fontId="27" fillId="3" borderId="8" xfId="2" applyNumberFormat="1" applyFont="1" applyFill="1" applyBorder="1" applyAlignment="1">
      <alignment horizontal="center" vertical="center" wrapText="1"/>
    </xf>
    <xf numFmtId="164" fontId="27" fillId="3" borderId="9" xfId="2" applyNumberFormat="1" applyFont="1" applyFill="1" applyBorder="1" applyAlignment="1">
      <alignment horizontal="center" vertical="center" wrapText="1"/>
    </xf>
    <xf numFmtId="164" fontId="24" fillId="0" borderId="2" xfId="0" applyNumberFormat="1" applyFont="1" applyBorder="1" applyAlignment="1">
      <alignment horizontal="left"/>
    </xf>
    <xf numFmtId="164" fontId="24" fillId="0" borderId="12" xfId="0" applyNumberFormat="1" applyFont="1" applyBorder="1" applyAlignment="1">
      <alignment horizontal="left"/>
    </xf>
    <xf numFmtId="164" fontId="24" fillId="0" borderId="3" xfId="0" applyNumberFormat="1" applyFont="1" applyBorder="1" applyAlignment="1">
      <alignment horizontal="left"/>
    </xf>
    <xf numFmtId="0" fontId="24" fillId="0" borderId="2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49" fontId="27" fillId="0" borderId="2" xfId="0" applyNumberFormat="1" applyFont="1" applyBorder="1" applyAlignment="1">
      <alignment horizontal="center"/>
    </xf>
    <xf numFmtId="49" fontId="27" fillId="0" borderId="12" xfId="0" applyNumberFormat="1" applyFont="1" applyBorder="1" applyAlignment="1">
      <alignment horizontal="center"/>
    </xf>
    <xf numFmtId="49" fontId="27" fillId="0" borderId="3" xfId="0" applyNumberFormat="1" applyFont="1" applyBorder="1" applyAlignment="1">
      <alignment horizont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1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64" fontId="24" fillId="11" borderId="2" xfId="0" applyNumberFormat="1" applyFont="1" applyFill="1" applyBorder="1" applyAlignment="1">
      <alignment horizontal="left" vertical="center" wrapText="1"/>
    </xf>
    <xf numFmtId="164" fontId="24" fillId="11" borderId="12" xfId="0" applyNumberFormat="1" applyFont="1" applyFill="1" applyBorder="1" applyAlignment="1">
      <alignment horizontal="left" vertical="center" wrapText="1"/>
    </xf>
    <xf numFmtId="164" fontId="24" fillId="11" borderId="3" xfId="0" applyNumberFormat="1" applyFont="1" applyFill="1" applyBorder="1" applyAlignment="1">
      <alignment horizontal="left" vertical="center" wrapText="1"/>
    </xf>
    <xf numFmtId="0" fontId="35" fillId="12" borderId="2" xfId="0" applyFont="1" applyFill="1" applyBorder="1" applyAlignment="1">
      <alignment horizontal="center" vertical="center"/>
    </xf>
    <xf numFmtId="0" fontId="35" fillId="12" borderId="12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4" fontId="35" fillId="12" borderId="6" xfId="0" applyNumberFormat="1" applyFont="1" applyFill="1" applyBorder="1" applyAlignment="1">
      <alignment horizontal="center" vertical="center" wrapText="1"/>
    </xf>
    <xf numFmtId="164" fontId="35" fillId="12" borderId="4" xfId="0" applyNumberFormat="1" applyFont="1" applyFill="1" applyBorder="1" applyAlignment="1">
      <alignment horizontal="center" vertical="center" wrapText="1"/>
    </xf>
    <xf numFmtId="164" fontId="35" fillId="12" borderId="7" xfId="0" applyNumberFormat="1" applyFont="1" applyFill="1" applyBorder="1" applyAlignment="1">
      <alignment horizontal="center" vertical="center" wrapText="1"/>
    </xf>
    <xf numFmtId="164" fontId="35" fillId="12" borderId="15" xfId="0" applyNumberFormat="1" applyFont="1" applyFill="1" applyBorder="1" applyAlignment="1">
      <alignment horizontal="center" vertical="center" wrapText="1"/>
    </xf>
    <xf numFmtId="164" fontId="35" fillId="12" borderId="0" xfId="0" applyNumberFormat="1" applyFont="1" applyFill="1" applyAlignment="1">
      <alignment horizontal="center" vertical="center" wrapText="1"/>
    </xf>
    <xf numFmtId="164" fontId="35" fillId="12" borderId="16" xfId="0" applyNumberFormat="1" applyFont="1" applyFill="1" applyBorder="1" applyAlignment="1">
      <alignment horizontal="center" vertical="center" wrapText="1"/>
    </xf>
    <xf numFmtId="164" fontId="35" fillId="12" borderId="10" xfId="0" applyNumberFormat="1" applyFont="1" applyFill="1" applyBorder="1" applyAlignment="1">
      <alignment horizontal="center" vertical="center" wrapText="1"/>
    </xf>
    <xf numFmtId="164" fontId="35" fillId="12" borderId="5" xfId="0" applyNumberFormat="1" applyFont="1" applyFill="1" applyBorder="1" applyAlignment="1">
      <alignment horizontal="center" vertical="center" wrapText="1"/>
    </xf>
    <xf numFmtId="164" fontId="35" fillId="12" borderId="11" xfId="0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49" fontId="35" fillId="12" borderId="1" xfId="0" applyNumberFormat="1" applyFont="1" applyFill="1" applyBorder="1" applyAlignment="1">
      <alignment horizontal="center" vertical="center"/>
    </xf>
    <xf numFmtId="164" fontId="27" fillId="0" borderId="2" xfId="0" applyNumberFormat="1" applyFont="1" applyBorder="1" applyAlignment="1">
      <alignment horizontal="center" wrapText="1"/>
    </xf>
    <xf numFmtId="164" fontId="27" fillId="0" borderId="12" xfId="0" applyNumberFormat="1" applyFont="1" applyBorder="1" applyAlignment="1">
      <alignment horizontal="center" wrapText="1"/>
    </xf>
    <xf numFmtId="164" fontId="27" fillId="0" borderId="3" xfId="0" applyNumberFormat="1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27" fillId="0" borderId="12" xfId="0" applyFont="1" applyBorder="1" applyAlignment="1">
      <alignment horizontal="center" wrapText="1"/>
    </xf>
    <xf numFmtId="0" fontId="27" fillId="0" borderId="3" xfId="0" applyFont="1" applyBorder="1" applyAlignment="1">
      <alignment horizontal="center" wrapText="1"/>
    </xf>
    <xf numFmtId="0" fontId="38" fillId="0" borderId="2" xfId="0" applyFont="1" applyBorder="1" applyAlignment="1">
      <alignment horizontal="center" wrapText="1"/>
    </xf>
    <xf numFmtId="0" fontId="38" fillId="0" borderId="12" xfId="0" applyFont="1" applyBorder="1" applyAlignment="1">
      <alignment horizontal="center" wrapText="1"/>
    </xf>
    <xf numFmtId="0" fontId="38" fillId="0" borderId="3" xfId="0" applyFont="1" applyBorder="1" applyAlignment="1">
      <alignment horizontal="center" wrapText="1"/>
    </xf>
    <xf numFmtId="164" fontId="48" fillId="12" borderId="5" xfId="0" applyNumberFormat="1" applyFont="1" applyFill="1" applyBorder="1" applyAlignment="1">
      <alignment horizontal="left" vertical="center"/>
    </xf>
    <xf numFmtId="0" fontId="35" fillId="12" borderId="14" xfId="0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 wrapText="1"/>
    </xf>
    <xf numFmtId="17" fontId="27" fillId="3" borderId="1" xfId="0" applyNumberFormat="1" applyFont="1" applyFill="1" applyBorder="1" applyAlignment="1">
      <alignment horizontal="left" vertical="center" wrapText="1"/>
    </xf>
    <xf numFmtId="49" fontId="35" fillId="12" borderId="14" xfId="0" applyNumberFormat="1" applyFont="1" applyFill="1" applyBorder="1" applyAlignment="1">
      <alignment horizontal="center" vertical="center" wrapText="1"/>
    </xf>
    <xf numFmtId="49" fontId="35" fillId="12" borderId="9" xfId="0" applyNumberFormat="1" applyFont="1" applyFill="1" applyBorder="1" applyAlignment="1">
      <alignment horizontal="center" vertical="center" wrapText="1"/>
    </xf>
    <xf numFmtId="49" fontId="35" fillId="12" borderId="8" xfId="0" applyNumberFormat="1" applyFont="1" applyFill="1" applyBorder="1" applyAlignment="1">
      <alignment horizontal="center" vertical="center"/>
    </xf>
    <xf numFmtId="49" fontId="35" fillId="12" borderId="14" xfId="0" applyNumberFormat="1" applyFont="1" applyFill="1" applyBorder="1" applyAlignment="1">
      <alignment horizontal="center" vertical="center"/>
    </xf>
    <xf numFmtId="49" fontId="35" fillId="12" borderId="9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12" xfId="0" applyNumberFormat="1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left" vertical="center" wrapText="1"/>
    </xf>
    <xf numFmtId="164" fontId="20" fillId="0" borderId="1" xfId="0" applyNumberFormat="1" applyFont="1" applyBorder="1" applyAlignment="1">
      <alignment horizontal="left" vertical="center" wrapText="1"/>
    </xf>
    <xf numFmtId="17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17" fontId="2" fillId="0" borderId="6" xfId="0" applyNumberFormat="1" applyFont="1" applyBorder="1" applyAlignment="1">
      <alignment horizontal="left" vertical="center" wrapText="1"/>
    </xf>
    <xf numFmtId="17" fontId="2" fillId="0" borderId="4" xfId="0" applyNumberFormat="1" applyFont="1" applyBorder="1" applyAlignment="1">
      <alignment horizontal="left" vertical="center" wrapText="1"/>
    </xf>
    <xf numFmtId="17" fontId="2" fillId="0" borderId="7" xfId="0" applyNumberFormat="1" applyFont="1" applyBorder="1" applyAlignment="1">
      <alignment horizontal="left" vertical="center" wrapText="1"/>
    </xf>
    <xf numFmtId="17" fontId="2" fillId="0" borderId="10" xfId="0" applyNumberFormat="1" applyFont="1" applyBorder="1" applyAlignment="1">
      <alignment horizontal="left" vertical="center" wrapText="1"/>
    </xf>
    <xf numFmtId="17" fontId="2" fillId="0" borderId="5" xfId="0" applyNumberFormat="1" applyFont="1" applyBorder="1" applyAlignment="1">
      <alignment horizontal="left" vertical="center" wrapText="1"/>
    </xf>
    <xf numFmtId="17" fontId="2" fillId="0" borderId="11" xfId="0" applyNumberFormat="1" applyFont="1" applyBorder="1" applyAlignment="1">
      <alignment horizontal="left" vertical="center" wrapText="1"/>
    </xf>
    <xf numFmtId="17" fontId="2" fillId="3" borderId="8" xfId="0" applyNumberFormat="1" applyFont="1" applyFill="1" applyBorder="1" applyAlignment="1">
      <alignment horizontal="center" vertical="center" wrapText="1"/>
    </xf>
    <xf numFmtId="17" fontId="2" fillId="3" borderId="9" xfId="0" applyNumberFormat="1" applyFont="1" applyFill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left" vertical="center" wrapText="1"/>
    </xf>
    <xf numFmtId="164" fontId="3" fillId="5" borderId="2" xfId="0" applyNumberFormat="1" applyFont="1" applyFill="1" applyBorder="1" applyAlignment="1">
      <alignment horizontal="left" vertical="center" wrapText="1"/>
    </xf>
    <xf numFmtId="164" fontId="3" fillId="5" borderId="12" xfId="0" applyNumberFormat="1" applyFont="1" applyFill="1" applyBorder="1" applyAlignment="1">
      <alignment horizontal="left" vertical="center" wrapText="1"/>
    </xf>
    <xf numFmtId="164" fontId="3" fillId="5" borderId="3" xfId="0" applyNumberFormat="1" applyFont="1" applyFill="1" applyBorder="1" applyAlignment="1">
      <alignment horizontal="left" vertical="center" wrapText="1"/>
    </xf>
    <xf numFmtId="17" fontId="2" fillId="3" borderId="1" xfId="0" applyNumberFormat="1" applyFont="1" applyFill="1" applyBorder="1" applyAlignment="1">
      <alignment horizontal="left" vertical="center" wrapText="1"/>
    </xf>
    <xf numFmtId="17" fontId="2" fillId="3" borderId="6" xfId="0" applyNumberFormat="1" applyFont="1" applyFill="1" applyBorder="1" applyAlignment="1">
      <alignment horizontal="left" vertical="center" wrapText="1"/>
    </xf>
    <xf numFmtId="17" fontId="2" fillId="3" borderId="4" xfId="0" applyNumberFormat="1" applyFont="1" applyFill="1" applyBorder="1" applyAlignment="1">
      <alignment horizontal="left" vertical="center" wrapText="1"/>
    </xf>
    <xf numFmtId="17" fontId="2" fillId="3" borderId="7" xfId="0" applyNumberFormat="1" applyFont="1" applyFill="1" applyBorder="1" applyAlignment="1">
      <alignment horizontal="left" vertical="center" wrapText="1"/>
    </xf>
    <xf numFmtId="17" fontId="2" fillId="3" borderId="10" xfId="0" applyNumberFormat="1" applyFont="1" applyFill="1" applyBorder="1" applyAlignment="1">
      <alignment horizontal="left" vertical="center" wrapText="1"/>
    </xf>
    <xf numFmtId="17" fontId="2" fillId="3" borderId="5" xfId="0" applyNumberFormat="1" applyFont="1" applyFill="1" applyBorder="1" applyAlignment="1">
      <alignment horizontal="left" vertical="center" wrapText="1"/>
    </xf>
    <xf numFmtId="17" fontId="2" fillId="3" borderId="11" xfId="0" applyNumberFormat="1" applyFont="1" applyFill="1" applyBorder="1" applyAlignment="1">
      <alignment horizontal="left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17" fontId="20" fillId="0" borderId="1" xfId="0" applyNumberFormat="1" applyFont="1" applyBorder="1" applyAlignment="1">
      <alignment horizontal="left" vertical="center" wrapText="1"/>
    </xf>
    <xf numFmtId="17" fontId="2" fillId="9" borderId="1" xfId="0" applyNumberFormat="1" applyFont="1" applyFill="1" applyBorder="1" applyAlignment="1">
      <alignment horizontal="left" vertical="center" wrapText="1"/>
    </xf>
    <xf numFmtId="17" fontId="2" fillId="0" borderId="8" xfId="0" applyNumberFormat="1" applyFont="1" applyBorder="1" applyAlignment="1">
      <alignment horizontal="center" vertical="center" wrapText="1"/>
    </xf>
    <xf numFmtId="17" fontId="2" fillId="0" borderId="9" xfId="0" applyNumberFormat="1" applyFont="1" applyBorder="1" applyAlignment="1">
      <alignment horizontal="center" vertical="center" wrapText="1"/>
    </xf>
    <xf numFmtId="17" fontId="12" fillId="3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left" vertical="center" wrapText="1"/>
    </xf>
    <xf numFmtId="164" fontId="2" fillId="3" borderId="4" xfId="0" applyNumberFormat="1" applyFont="1" applyFill="1" applyBorder="1" applyAlignment="1">
      <alignment horizontal="left" vertical="center" wrapText="1"/>
    </xf>
    <xf numFmtId="164" fontId="2" fillId="3" borderId="7" xfId="0" applyNumberFormat="1" applyFont="1" applyFill="1" applyBorder="1" applyAlignment="1">
      <alignment horizontal="left" vertical="center" wrapText="1"/>
    </xf>
    <xf numFmtId="164" fontId="2" fillId="3" borderId="10" xfId="0" applyNumberFormat="1" applyFont="1" applyFill="1" applyBorder="1" applyAlignment="1">
      <alignment horizontal="left" vertical="center" wrapText="1"/>
    </xf>
    <xf numFmtId="164" fontId="2" fillId="3" borderId="5" xfId="0" applyNumberFormat="1" applyFont="1" applyFill="1" applyBorder="1" applyAlignment="1">
      <alignment horizontal="left" vertical="center" wrapText="1"/>
    </xf>
    <xf numFmtId="164" fontId="2" fillId="3" borderId="11" xfId="0" applyNumberFormat="1" applyFont="1" applyFill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4">
    <cellStyle name="Normal" xfId="0" builtinId="0"/>
    <cellStyle name="Normal 2" xfId="2" xr:uid="{3946A927-39EE-46DD-B6A3-9C1972ADF34E}"/>
    <cellStyle name="Normal 2 2" xfId="3" xr:uid="{46161BEB-208D-44F1-9F9F-E26333141443}"/>
    <cellStyle name="Percent" xfId="1" builtinId="5"/>
  </cellStyles>
  <dxfs count="752"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9999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9999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9999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999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999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999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9999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9999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7C80"/>
      </font>
      <fill>
        <patternFill>
          <bgColor rgb="FFFF9999"/>
        </patternFill>
      </fill>
    </dxf>
    <dxf>
      <font>
        <color rgb="FFFF7C80"/>
      </font>
      <fill>
        <patternFill>
          <bgColor rgb="FFFF9999"/>
        </patternFill>
      </fill>
    </dxf>
    <dxf>
      <font>
        <color rgb="FFFF7C80"/>
      </font>
      <fill>
        <patternFill>
          <bgColor rgb="FFFF9999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FF6600"/>
      <color rgb="FFFF7C80"/>
      <color rgb="FFFF9999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2903198</xdr:colOff>
      <xdr:row>162</xdr:row>
      <xdr:rowOff>386103</xdr:rowOff>
    </xdr:from>
    <xdr:to>
      <xdr:col>3</xdr:col>
      <xdr:colOff>86674</xdr:colOff>
      <xdr:row>162</xdr:row>
      <xdr:rowOff>1247586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4EEE003-2289-4DB9-84E1-7B6AF7245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120912" y="54365639"/>
          <a:ext cx="1575409" cy="864658"/>
        </a:xfrm>
        <a:prstGeom prst="rect">
          <a:avLst/>
        </a:prstGeom>
      </xdr:spPr>
    </xdr:pic>
    <xdr:clientData/>
  </xdr:twoCellAnchor>
  <xdr:twoCellAnchor editAs="oneCell">
    <xdr:from>
      <xdr:col>7</xdr:col>
      <xdr:colOff>134362</xdr:colOff>
      <xdr:row>162</xdr:row>
      <xdr:rowOff>184088</xdr:rowOff>
    </xdr:from>
    <xdr:to>
      <xdr:col>7</xdr:col>
      <xdr:colOff>1349494</xdr:colOff>
      <xdr:row>162</xdr:row>
      <xdr:rowOff>1096184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BDC1F94-FE3A-471C-A08F-7ABDD56E5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9659362" y="62183179"/>
          <a:ext cx="1215132" cy="905746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1</xdr:row>
      <xdr:rowOff>47625</xdr:rowOff>
    </xdr:from>
    <xdr:to>
      <xdr:col>1</xdr:col>
      <xdr:colOff>2787650</xdr:colOff>
      <xdr:row>2</xdr:row>
      <xdr:rowOff>198413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20DA0F-ACAD-4DAC-8CB5-9CBC96E64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38125"/>
          <a:ext cx="2540000" cy="4587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232722</xdr:colOff>
      <xdr:row>1</xdr:row>
      <xdr:rowOff>156838</xdr:rowOff>
    </xdr:from>
    <xdr:to>
      <xdr:col>1</xdr:col>
      <xdr:colOff>2040698</xdr:colOff>
      <xdr:row>2</xdr:row>
      <xdr:rowOff>193672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F1F33F-AE4D-4100-883B-78B09BCC4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374" y="355621"/>
          <a:ext cx="1807976" cy="3350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412296</xdr:colOff>
      <xdr:row>108</xdr:row>
      <xdr:rowOff>264433</xdr:rowOff>
    </xdr:from>
    <xdr:to>
      <xdr:col>9</xdr:col>
      <xdr:colOff>62735</xdr:colOff>
      <xdr:row>108</xdr:row>
      <xdr:rowOff>1194458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A1EC81-049E-4F1D-B6BB-0148A8210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862082" y="30853290"/>
          <a:ext cx="1242474" cy="930025"/>
        </a:xfrm>
        <a:prstGeom prst="rect">
          <a:avLst/>
        </a:prstGeom>
      </xdr:spPr>
    </xdr:pic>
    <xdr:clientData/>
  </xdr:twoCellAnchor>
  <xdr:twoCellAnchor editAs="oneCell">
    <xdr:from>
      <xdr:col>1</xdr:col>
      <xdr:colOff>958453</xdr:colOff>
      <xdr:row>107</xdr:row>
      <xdr:rowOff>157960</xdr:rowOff>
    </xdr:from>
    <xdr:to>
      <xdr:col>4</xdr:col>
      <xdr:colOff>31637</xdr:colOff>
      <xdr:row>108</xdr:row>
      <xdr:rowOff>1075933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603FFD-EC2F-1329-2976-D0DB862F2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187" y="26935116"/>
          <a:ext cx="3147900" cy="11172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2369344</xdr:colOff>
      <xdr:row>71</xdr:row>
      <xdr:rowOff>250032</xdr:rowOff>
    </xdr:from>
    <xdr:to>
      <xdr:col>2</xdr:col>
      <xdr:colOff>859107</xdr:colOff>
      <xdr:row>71</xdr:row>
      <xdr:rowOff>1113569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97E56E0-CE49-4095-AADF-4A27C9D41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518756" y="26045973"/>
          <a:ext cx="1575116" cy="873062"/>
        </a:xfrm>
        <a:prstGeom prst="rect">
          <a:avLst/>
        </a:prstGeom>
      </xdr:spPr>
    </xdr:pic>
    <xdr:clientData/>
  </xdr:twoCellAnchor>
  <xdr:twoCellAnchor editAs="oneCell">
    <xdr:from>
      <xdr:col>6</xdr:col>
      <xdr:colOff>308520</xdr:colOff>
      <xdr:row>71</xdr:row>
      <xdr:rowOff>140839</xdr:rowOff>
    </xdr:from>
    <xdr:to>
      <xdr:col>8</xdr:col>
      <xdr:colOff>38615</xdr:colOff>
      <xdr:row>71</xdr:row>
      <xdr:rowOff>1064514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E6D2D12-3578-41E5-BC0E-806FB6606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136338" y="37744384"/>
          <a:ext cx="1242550" cy="923675"/>
        </a:xfrm>
        <a:prstGeom prst="rect">
          <a:avLst/>
        </a:prstGeom>
      </xdr:spPr>
    </xdr:pic>
    <xdr:clientData/>
  </xdr:twoCellAnchor>
  <xdr:twoCellAnchor editAs="oneCell">
    <xdr:from>
      <xdr:col>1</xdr:col>
      <xdr:colOff>271320</xdr:colOff>
      <xdr:row>1</xdr:row>
      <xdr:rowOff>89477</xdr:rowOff>
    </xdr:from>
    <xdr:to>
      <xdr:col>1</xdr:col>
      <xdr:colOff>2808145</xdr:colOff>
      <xdr:row>2</xdr:row>
      <xdr:rowOff>248058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6E6E86-B239-EC44-583C-93FAE6354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487" y="290560"/>
          <a:ext cx="2540000" cy="4549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769471</xdr:colOff>
      <xdr:row>1</xdr:row>
      <xdr:rowOff>144760</xdr:rowOff>
    </xdr:from>
    <xdr:to>
      <xdr:col>1</xdr:col>
      <xdr:colOff>1821008</xdr:colOff>
      <xdr:row>2</xdr:row>
      <xdr:rowOff>220402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AEC6788-C199-417A-B33C-ABACFE8AB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046" y="341610"/>
          <a:ext cx="1045187" cy="370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187613</xdr:colOff>
      <xdr:row>153</xdr:row>
      <xdr:rowOff>335781</xdr:rowOff>
    </xdr:from>
    <xdr:ext cx="3954616" cy="2453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8A36702-FBE7-4C50-AC22-058AA954CE7B}"/>
                </a:ext>
              </a:extLst>
            </xdr:cNvPr>
            <xdr:cNvSpPr txBox="1"/>
          </xdr:nvSpPr>
          <xdr:spPr>
            <a:xfrm>
              <a:off x="7940963" y="40194731"/>
              <a:ext cx="3954616" cy="2453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PE" sz="1000"/>
                <a:t>% Cumplimiento</a:t>
              </a:r>
              <a:r>
                <a:rPr lang="es-PE" sz="1000" baseline="0"/>
                <a:t> programa anual Liderazgo EHS =</a:t>
              </a:r>
              <a14:m>
                <m:oMath xmlns:m="http://schemas.openxmlformats.org/officeDocument/2006/math">
                  <m:f>
                    <m:fPr>
                      <m:ctrlPr>
                        <a:rPr lang="es-PE" sz="1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s-PE" sz="1000" b="0" i="0">
                          <a:latin typeface="Cambria Math" panose="02040503050406030204" pitchFamily="18" charset="0"/>
                        </a:rPr>
                        <m:t>N</m:t>
                      </m:r>
                      <m:r>
                        <a:rPr lang="es-PE" sz="1000" b="0" i="0">
                          <a:latin typeface="Cambria Math" panose="02040503050406030204" pitchFamily="18" charset="0"/>
                        </a:rPr>
                        <m:t>° </m:t>
                      </m:r>
                      <m:r>
                        <m:rPr>
                          <m:sty m:val="p"/>
                        </m:rPr>
                        <a:rPr lang="es-PE" sz="1000" b="0" i="0">
                          <a:latin typeface="Cambria Math" panose="02040503050406030204" pitchFamily="18" charset="0"/>
                        </a:rPr>
                        <m:t>actividades</m:t>
                      </m:r>
                      <m:r>
                        <a:rPr lang="es-PE" sz="10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PE" sz="1000" b="0" i="0">
                          <a:latin typeface="Cambria Math" panose="02040503050406030204" pitchFamily="18" charset="0"/>
                        </a:rPr>
                        <m:t>ejecutadas</m:t>
                      </m:r>
                    </m:num>
                    <m:den>
                      <m:r>
                        <m:rPr>
                          <m:sty m:val="p"/>
                        </m:rPr>
                        <a:rPr lang="es-PE" sz="1000" b="0" i="0">
                          <a:latin typeface="Cambria Math" panose="02040503050406030204" pitchFamily="18" charset="0"/>
                        </a:rPr>
                        <m:t>N</m:t>
                      </m:r>
                      <m:r>
                        <a:rPr lang="es-PE" sz="1000" b="0" i="0">
                          <a:latin typeface="Cambria Math" panose="02040503050406030204" pitchFamily="18" charset="0"/>
                        </a:rPr>
                        <m:t>° </m:t>
                      </m:r>
                      <m:r>
                        <m:rPr>
                          <m:sty m:val="p"/>
                        </m:rPr>
                        <a:rPr lang="es-PE" sz="1000" b="0" i="0">
                          <a:latin typeface="Cambria Math" panose="02040503050406030204" pitchFamily="18" charset="0"/>
                        </a:rPr>
                        <m:t>actividades</m:t>
                      </m:r>
                      <m:r>
                        <a:rPr lang="es-PE" sz="10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PE" sz="1000" b="0" i="0">
                          <a:latin typeface="Cambria Math" panose="02040503050406030204" pitchFamily="18" charset="0"/>
                        </a:rPr>
                        <m:t>programadas</m:t>
                      </m:r>
                    </m:den>
                  </m:f>
                </m:oMath>
              </a14:m>
              <a:endParaRPr lang="es-PE" sz="1000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8A36702-FBE7-4C50-AC22-058AA954CE7B}"/>
                </a:ext>
              </a:extLst>
            </xdr:cNvPr>
            <xdr:cNvSpPr txBox="1"/>
          </xdr:nvSpPr>
          <xdr:spPr>
            <a:xfrm>
              <a:off x="7940963" y="40194731"/>
              <a:ext cx="3954616" cy="2453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PE" sz="1000"/>
                <a:t>% Cumplimiento</a:t>
              </a:r>
              <a:r>
                <a:rPr lang="es-PE" sz="1000" baseline="0"/>
                <a:t> programa anual Liderazgo EHS =</a:t>
              </a:r>
              <a:r>
                <a:rPr lang="es-PE" sz="1000" i="0">
                  <a:latin typeface="Cambria Math" panose="02040503050406030204" pitchFamily="18" charset="0"/>
                </a:rPr>
                <a:t>(</a:t>
              </a:r>
              <a:r>
                <a:rPr lang="es-PE" sz="1000" b="0" i="0">
                  <a:latin typeface="Cambria Math" panose="02040503050406030204" pitchFamily="18" charset="0"/>
                </a:rPr>
                <a:t>N° actividades ejecutadas)/(N° actividades programadas)</a:t>
              </a:r>
              <a:endParaRPr lang="es-PE" sz="1000" i="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6</xdr:col>
      <xdr:colOff>92364</xdr:colOff>
      <xdr:row>205</xdr:row>
      <xdr:rowOff>323274</xdr:rowOff>
    </xdr:from>
    <xdr:ext cx="3486727" cy="2208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FBA9A24-6F2A-4348-A92B-96CD11B3BFB9}"/>
                </a:ext>
              </a:extLst>
            </xdr:cNvPr>
            <xdr:cNvSpPr txBox="1"/>
          </xdr:nvSpPr>
          <xdr:spPr>
            <a:xfrm>
              <a:off x="7845714" y="54310974"/>
              <a:ext cx="3486727" cy="220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PE" sz="900"/>
                <a:t>% Cumplimiento</a:t>
              </a:r>
              <a:r>
                <a:rPr lang="es-PE" sz="900" baseline="0"/>
                <a:t> acciones programadas Plan EHS =</a:t>
              </a:r>
              <a14:m>
                <m:oMath xmlns:m="http://schemas.openxmlformats.org/officeDocument/2006/math">
                  <m:f>
                    <m:fPr>
                      <m:ctrlPr>
                        <a:rPr lang="es-PE" sz="9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s-PE" sz="900" b="0" i="0">
                          <a:latin typeface="Cambria Math" panose="02040503050406030204" pitchFamily="18" charset="0"/>
                        </a:rPr>
                        <m:t>N</m:t>
                      </m:r>
                      <m:r>
                        <a:rPr lang="es-PE" sz="900" b="0" i="0">
                          <a:latin typeface="Cambria Math" panose="02040503050406030204" pitchFamily="18" charset="0"/>
                        </a:rPr>
                        <m:t>° </m:t>
                      </m:r>
                      <m:r>
                        <m:rPr>
                          <m:sty m:val="p"/>
                        </m:rPr>
                        <a:rPr lang="es-PE" sz="900" b="0" i="0">
                          <a:latin typeface="Cambria Math" panose="02040503050406030204" pitchFamily="18" charset="0"/>
                        </a:rPr>
                        <m:t>actividades</m:t>
                      </m:r>
                      <m:r>
                        <a:rPr lang="es-PE" sz="9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PE" sz="900" b="0" i="0">
                          <a:latin typeface="Cambria Math" panose="02040503050406030204" pitchFamily="18" charset="0"/>
                        </a:rPr>
                        <m:t>ejecutadas</m:t>
                      </m:r>
                    </m:num>
                    <m:den>
                      <m:r>
                        <m:rPr>
                          <m:sty m:val="p"/>
                        </m:rPr>
                        <a:rPr lang="es-PE" sz="900" b="0" i="0">
                          <a:latin typeface="Cambria Math" panose="02040503050406030204" pitchFamily="18" charset="0"/>
                        </a:rPr>
                        <m:t>N</m:t>
                      </m:r>
                      <m:r>
                        <a:rPr lang="es-PE" sz="900" b="0" i="0">
                          <a:latin typeface="Cambria Math" panose="02040503050406030204" pitchFamily="18" charset="0"/>
                        </a:rPr>
                        <m:t>° </m:t>
                      </m:r>
                      <m:r>
                        <m:rPr>
                          <m:sty m:val="p"/>
                        </m:rPr>
                        <a:rPr lang="es-PE" sz="900" b="0" i="0">
                          <a:latin typeface="Cambria Math" panose="02040503050406030204" pitchFamily="18" charset="0"/>
                        </a:rPr>
                        <m:t>actividades</m:t>
                      </m:r>
                      <m:r>
                        <a:rPr lang="es-PE" sz="9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PE" sz="900" b="0" i="0">
                          <a:latin typeface="Cambria Math" panose="02040503050406030204" pitchFamily="18" charset="0"/>
                        </a:rPr>
                        <m:t>programadas</m:t>
                      </m:r>
                    </m:den>
                  </m:f>
                </m:oMath>
              </a14:m>
              <a:endParaRPr lang="es-PE" sz="900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FBA9A24-6F2A-4348-A92B-96CD11B3BFB9}"/>
                </a:ext>
              </a:extLst>
            </xdr:cNvPr>
            <xdr:cNvSpPr txBox="1"/>
          </xdr:nvSpPr>
          <xdr:spPr>
            <a:xfrm>
              <a:off x="7845714" y="54310974"/>
              <a:ext cx="3486727" cy="220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PE" sz="900"/>
                <a:t>% Cumplimiento</a:t>
              </a:r>
              <a:r>
                <a:rPr lang="es-PE" sz="900" baseline="0"/>
                <a:t> acciones programadas Plan EHS =</a:t>
              </a:r>
              <a:r>
                <a:rPr lang="es-PE" sz="900" i="0">
                  <a:latin typeface="Cambria Math" panose="02040503050406030204" pitchFamily="18" charset="0"/>
                </a:rPr>
                <a:t>(</a:t>
              </a:r>
              <a:r>
                <a:rPr lang="es-PE" sz="900" b="0" i="0">
                  <a:latin typeface="Cambria Math" panose="02040503050406030204" pitchFamily="18" charset="0"/>
                </a:rPr>
                <a:t>N° actividades ejecutadas)/(N° actividades programadas)</a:t>
              </a:r>
              <a:endParaRPr lang="es-PE" sz="900" i="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6</xdr:col>
      <xdr:colOff>31460</xdr:colOff>
      <xdr:row>243</xdr:row>
      <xdr:rowOff>207818</xdr:rowOff>
    </xdr:from>
    <xdr:ext cx="4708627" cy="2208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5EA1389-698D-4429-B21E-5369A11AF8C0}"/>
                </a:ext>
              </a:extLst>
            </xdr:cNvPr>
            <xdr:cNvSpPr txBox="1"/>
          </xdr:nvSpPr>
          <xdr:spPr>
            <a:xfrm>
              <a:off x="7781635" y="63225218"/>
              <a:ext cx="4708627" cy="220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PE" sz="900"/>
                <a:t>% Cumplimiento</a:t>
              </a:r>
              <a:r>
                <a:rPr lang="es-PE" sz="900" baseline="0"/>
                <a:t> acciones programadas Plan EHS =</a:t>
              </a:r>
              <a14:m>
                <m:oMath xmlns:m="http://schemas.openxmlformats.org/officeDocument/2006/math">
                  <m:f>
                    <m:fPr>
                      <m:ctrlPr>
                        <a:rPr lang="es-PE" sz="9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s-PE" sz="900" b="0" i="0">
                          <a:latin typeface="Cambria Math" panose="02040503050406030204" pitchFamily="18" charset="0"/>
                        </a:rPr>
                        <m:t>N</m:t>
                      </m:r>
                      <m:r>
                        <a:rPr lang="es-PE" sz="900" b="0" i="0">
                          <a:latin typeface="Cambria Math" panose="02040503050406030204" pitchFamily="18" charset="0"/>
                        </a:rPr>
                        <m:t>° </m:t>
                      </m:r>
                      <m:r>
                        <m:rPr>
                          <m:sty m:val="p"/>
                        </m:rPr>
                        <a:rPr lang="es-PE" sz="900" b="0" i="0">
                          <a:latin typeface="Cambria Math" panose="02040503050406030204" pitchFamily="18" charset="0"/>
                        </a:rPr>
                        <m:t>actividades</m:t>
                      </m:r>
                      <m:r>
                        <a:rPr lang="es-PE" sz="9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PE" sz="900" b="0" i="0">
                          <a:latin typeface="Cambria Math" panose="02040503050406030204" pitchFamily="18" charset="0"/>
                        </a:rPr>
                        <m:t>ejecutadas</m:t>
                      </m:r>
                    </m:num>
                    <m:den>
                      <m:r>
                        <m:rPr>
                          <m:sty m:val="p"/>
                        </m:rPr>
                        <a:rPr lang="es-PE" sz="900" b="0" i="0">
                          <a:latin typeface="Cambria Math" panose="02040503050406030204" pitchFamily="18" charset="0"/>
                        </a:rPr>
                        <m:t>N</m:t>
                      </m:r>
                      <m:r>
                        <a:rPr lang="es-PE" sz="900" b="0" i="0">
                          <a:latin typeface="Cambria Math" panose="02040503050406030204" pitchFamily="18" charset="0"/>
                        </a:rPr>
                        <m:t>° </m:t>
                      </m:r>
                      <m:r>
                        <m:rPr>
                          <m:sty m:val="p"/>
                        </m:rPr>
                        <a:rPr lang="es-PE" sz="900" b="0" i="0">
                          <a:latin typeface="Cambria Math" panose="02040503050406030204" pitchFamily="18" charset="0"/>
                        </a:rPr>
                        <m:t>actividades</m:t>
                      </m:r>
                      <m:r>
                        <a:rPr lang="es-PE" sz="9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PE" sz="900" b="0" i="0">
                          <a:latin typeface="Cambria Math" panose="02040503050406030204" pitchFamily="18" charset="0"/>
                        </a:rPr>
                        <m:t>programadas</m:t>
                      </m:r>
                    </m:den>
                  </m:f>
                </m:oMath>
              </a14:m>
              <a:endParaRPr lang="es-PE" sz="900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5EA1389-698D-4429-B21E-5369A11AF8C0}"/>
                </a:ext>
              </a:extLst>
            </xdr:cNvPr>
            <xdr:cNvSpPr txBox="1"/>
          </xdr:nvSpPr>
          <xdr:spPr>
            <a:xfrm>
              <a:off x="7781635" y="63225218"/>
              <a:ext cx="4708627" cy="2208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PE" sz="900"/>
                <a:t>% Cumplimiento</a:t>
              </a:r>
              <a:r>
                <a:rPr lang="es-PE" sz="900" baseline="0"/>
                <a:t> acciones programadas Plan EHS =</a:t>
              </a:r>
              <a:r>
                <a:rPr lang="es-PE" sz="900" i="0">
                  <a:latin typeface="Cambria Math" panose="02040503050406030204" pitchFamily="18" charset="0"/>
                </a:rPr>
                <a:t>(</a:t>
              </a:r>
              <a:r>
                <a:rPr lang="es-PE" sz="900" b="0" i="0">
                  <a:latin typeface="Cambria Math" panose="02040503050406030204" pitchFamily="18" charset="0"/>
                </a:rPr>
                <a:t>N° actividades ejecutadas)/(N° actividades programadas)</a:t>
              </a:r>
              <a:endParaRPr lang="es-PE" sz="900" i="0">
                <a:latin typeface="+mn-lt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2369344</xdr:colOff>
      <xdr:row>269</xdr:row>
      <xdr:rowOff>250032</xdr:rowOff>
    </xdr:from>
    <xdr:to>
      <xdr:col>2</xdr:col>
      <xdr:colOff>859107</xdr:colOff>
      <xdr:row>269</xdr:row>
      <xdr:rowOff>1111515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727793D-04CE-46D0-BF4C-1BA7C4ED1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524919" y="70201632"/>
          <a:ext cx="1572688" cy="864658"/>
        </a:xfrm>
        <a:prstGeom prst="rect">
          <a:avLst/>
        </a:prstGeom>
      </xdr:spPr>
    </xdr:pic>
    <xdr:clientData/>
  </xdr:twoCellAnchor>
  <xdr:twoCellAnchor editAs="oneCell">
    <xdr:from>
      <xdr:col>6</xdr:col>
      <xdr:colOff>166689</xdr:colOff>
      <xdr:row>269</xdr:row>
      <xdr:rowOff>119063</xdr:rowOff>
    </xdr:from>
    <xdr:to>
      <xdr:col>8</xdr:col>
      <xdr:colOff>274180</xdr:colOff>
      <xdr:row>269</xdr:row>
      <xdr:rowOff>1027984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A7EE76-4DA5-4917-A00D-C96ABD674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16864" y="70073838"/>
          <a:ext cx="1256841" cy="905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CBDED-4B0A-44EB-95B6-A56C5763961A}">
  <sheetPr>
    <tabColor rgb="FF0070C0"/>
  </sheetPr>
  <dimension ref="A2:AD172"/>
  <sheetViews>
    <sheetView showGridLines="0" tabSelected="1" topLeftCell="A10" zoomScale="55" zoomScaleNormal="55" zoomScaleSheetLayoutView="74" zoomScalePageLayoutView="20" workbookViewId="0">
      <selection activeCell="H20" sqref="H20:H21"/>
    </sheetView>
  </sheetViews>
  <sheetFormatPr defaultColWidth="9.26953125" defaultRowHeight="15.5"/>
  <cols>
    <col min="1" max="1" width="1.1796875" style="60" customWidth="1"/>
    <col min="2" max="2" width="44.26953125" style="86" customWidth="1"/>
    <col min="3" max="3" width="18.7265625" style="60" customWidth="1"/>
    <col min="4" max="4" width="6.54296875" style="135" customWidth="1"/>
    <col min="5" max="5" width="7.7265625" style="135" hidden="1" customWidth="1"/>
    <col min="6" max="6" width="34.7265625" style="135" customWidth="1"/>
    <col min="7" max="7" width="31.08984375" style="136" customWidth="1"/>
    <col min="8" max="8" width="21.90625" style="136" customWidth="1"/>
    <col min="9" max="9" width="6.1796875" style="136" customWidth="1"/>
    <col min="10" max="21" width="6.54296875" style="136" customWidth="1"/>
    <col min="22" max="22" width="17.7265625" style="136" customWidth="1"/>
    <col min="23" max="23" width="24.26953125" style="64" customWidth="1"/>
    <col min="24" max="24" width="10.453125" style="60" customWidth="1"/>
    <col min="25" max="25" width="12.54296875" style="60" customWidth="1"/>
    <col min="26" max="27" width="13.26953125" style="60" customWidth="1"/>
    <col min="28" max="30" width="9.26953125" style="60" customWidth="1"/>
    <col min="31" max="241" width="9.26953125" style="60"/>
    <col min="242" max="242" width="2.26953125" style="60" customWidth="1"/>
    <col min="243" max="243" width="44.26953125" style="60" customWidth="1"/>
    <col min="244" max="244" width="18.7265625" style="60" customWidth="1"/>
    <col min="245" max="245" width="6.54296875" style="60" customWidth="1"/>
    <col min="246" max="246" width="22.26953125" style="60" customWidth="1"/>
    <col min="247" max="247" width="5" style="60" customWidth="1"/>
    <col min="248" max="259" width="4.7265625" style="60" customWidth="1"/>
    <col min="260" max="260" width="22" style="60" customWidth="1"/>
    <col min="261" max="261" width="9.7265625" style="60" customWidth="1"/>
    <col min="262" max="262" width="24.7265625" style="60" customWidth="1"/>
    <col min="263" max="263" width="9" style="60" customWidth="1"/>
    <col min="264" max="264" width="28.26953125" style="60" customWidth="1"/>
    <col min="265" max="265" width="9" style="60" customWidth="1"/>
    <col min="266" max="266" width="22.26953125" style="60" customWidth="1"/>
    <col min="267" max="267" width="9.7265625" style="60" customWidth="1"/>
    <col min="268" max="268" width="22.54296875" style="60" customWidth="1"/>
    <col min="269" max="269" width="9.453125" style="60" customWidth="1"/>
    <col min="270" max="497" width="9.26953125" style="60"/>
    <col min="498" max="498" width="2.26953125" style="60" customWidth="1"/>
    <col min="499" max="499" width="44.26953125" style="60" customWidth="1"/>
    <col min="500" max="500" width="18.7265625" style="60" customWidth="1"/>
    <col min="501" max="501" width="6.54296875" style="60" customWidth="1"/>
    <col min="502" max="502" width="22.26953125" style="60" customWidth="1"/>
    <col min="503" max="503" width="5" style="60" customWidth="1"/>
    <col min="504" max="515" width="4.7265625" style="60" customWidth="1"/>
    <col min="516" max="516" width="22" style="60" customWidth="1"/>
    <col min="517" max="517" width="9.7265625" style="60" customWidth="1"/>
    <col min="518" max="518" width="24.7265625" style="60" customWidth="1"/>
    <col min="519" max="519" width="9" style="60" customWidth="1"/>
    <col min="520" max="520" width="28.26953125" style="60" customWidth="1"/>
    <col min="521" max="521" width="9" style="60" customWidth="1"/>
    <col min="522" max="522" width="22.26953125" style="60" customWidth="1"/>
    <col min="523" max="523" width="9.7265625" style="60" customWidth="1"/>
    <col min="524" max="524" width="22.54296875" style="60" customWidth="1"/>
    <col min="525" max="525" width="9.453125" style="60" customWidth="1"/>
    <col min="526" max="753" width="9.26953125" style="60"/>
    <col min="754" max="754" width="2.26953125" style="60" customWidth="1"/>
    <col min="755" max="755" width="44.26953125" style="60" customWidth="1"/>
    <col min="756" max="756" width="18.7265625" style="60" customWidth="1"/>
    <col min="757" max="757" width="6.54296875" style="60" customWidth="1"/>
    <col min="758" max="758" width="22.26953125" style="60" customWidth="1"/>
    <col min="759" max="759" width="5" style="60" customWidth="1"/>
    <col min="760" max="771" width="4.7265625" style="60" customWidth="1"/>
    <col min="772" max="772" width="22" style="60" customWidth="1"/>
    <col min="773" max="773" width="9.7265625" style="60" customWidth="1"/>
    <col min="774" max="774" width="24.7265625" style="60" customWidth="1"/>
    <col min="775" max="775" width="9" style="60" customWidth="1"/>
    <col min="776" max="776" width="28.26953125" style="60" customWidth="1"/>
    <col min="777" max="777" width="9" style="60" customWidth="1"/>
    <col min="778" max="778" width="22.26953125" style="60" customWidth="1"/>
    <col min="779" max="779" width="9.7265625" style="60" customWidth="1"/>
    <col min="780" max="780" width="22.54296875" style="60" customWidth="1"/>
    <col min="781" max="781" width="9.453125" style="60" customWidth="1"/>
    <col min="782" max="1009" width="9.26953125" style="60"/>
    <col min="1010" max="1010" width="2.26953125" style="60" customWidth="1"/>
    <col min="1011" max="1011" width="44.26953125" style="60" customWidth="1"/>
    <col min="1012" max="1012" width="18.7265625" style="60" customWidth="1"/>
    <col min="1013" max="1013" width="6.54296875" style="60" customWidth="1"/>
    <col min="1014" max="1014" width="22.26953125" style="60" customWidth="1"/>
    <col min="1015" max="1015" width="5" style="60" customWidth="1"/>
    <col min="1016" max="1027" width="4.7265625" style="60" customWidth="1"/>
    <col min="1028" max="1028" width="22" style="60" customWidth="1"/>
    <col min="1029" max="1029" width="9.7265625" style="60" customWidth="1"/>
    <col min="1030" max="1030" width="24.7265625" style="60" customWidth="1"/>
    <col min="1031" max="1031" width="9" style="60" customWidth="1"/>
    <col min="1032" max="1032" width="28.26953125" style="60" customWidth="1"/>
    <col min="1033" max="1033" width="9" style="60" customWidth="1"/>
    <col min="1034" max="1034" width="22.26953125" style="60" customWidth="1"/>
    <col min="1035" max="1035" width="9.7265625" style="60" customWidth="1"/>
    <col min="1036" max="1036" width="22.54296875" style="60" customWidth="1"/>
    <col min="1037" max="1037" width="9.453125" style="60" customWidth="1"/>
    <col min="1038" max="1265" width="9.26953125" style="60"/>
    <col min="1266" max="1266" width="2.26953125" style="60" customWidth="1"/>
    <col min="1267" max="1267" width="44.26953125" style="60" customWidth="1"/>
    <col min="1268" max="1268" width="18.7265625" style="60" customWidth="1"/>
    <col min="1269" max="1269" width="6.54296875" style="60" customWidth="1"/>
    <col min="1270" max="1270" width="22.26953125" style="60" customWidth="1"/>
    <col min="1271" max="1271" width="5" style="60" customWidth="1"/>
    <col min="1272" max="1283" width="4.7265625" style="60" customWidth="1"/>
    <col min="1284" max="1284" width="22" style="60" customWidth="1"/>
    <col min="1285" max="1285" width="9.7265625" style="60" customWidth="1"/>
    <col min="1286" max="1286" width="24.7265625" style="60" customWidth="1"/>
    <col min="1287" max="1287" width="9" style="60" customWidth="1"/>
    <col min="1288" max="1288" width="28.26953125" style="60" customWidth="1"/>
    <col min="1289" max="1289" width="9" style="60" customWidth="1"/>
    <col min="1290" max="1290" width="22.26953125" style="60" customWidth="1"/>
    <col min="1291" max="1291" width="9.7265625" style="60" customWidth="1"/>
    <col min="1292" max="1292" width="22.54296875" style="60" customWidth="1"/>
    <col min="1293" max="1293" width="9.453125" style="60" customWidth="1"/>
    <col min="1294" max="1521" width="9.26953125" style="60"/>
    <col min="1522" max="1522" width="2.26953125" style="60" customWidth="1"/>
    <col min="1523" max="1523" width="44.26953125" style="60" customWidth="1"/>
    <col min="1524" max="1524" width="18.7265625" style="60" customWidth="1"/>
    <col min="1525" max="1525" width="6.54296875" style="60" customWidth="1"/>
    <col min="1526" max="1526" width="22.26953125" style="60" customWidth="1"/>
    <col min="1527" max="1527" width="5" style="60" customWidth="1"/>
    <col min="1528" max="1539" width="4.7265625" style="60" customWidth="1"/>
    <col min="1540" max="1540" width="22" style="60" customWidth="1"/>
    <col min="1541" max="1541" width="9.7265625" style="60" customWidth="1"/>
    <col min="1542" max="1542" width="24.7265625" style="60" customWidth="1"/>
    <col min="1543" max="1543" width="9" style="60" customWidth="1"/>
    <col min="1544" max="1544" width="28.26953125" style="60" customWidth="1"/>
    <col min="1545" max="1545" width="9" style="60" customWidth="1"/>
    <col min="1546" max="1546" width="22.26953125" style="60" customWidth="1"/>
    <col min="1547" max="1547" width="9.7265625" style="60" customWidth="1"/>
    <col min="1548" max="1548" width="22.54296875" style="60" customWidth="1"/>
    <col min="1549" max="1549" width="9.453125" style="60" customWidth="1"/>
    <col min="1550" max="1777" width="9.26953125" style="60"/>
    <col min="1778" max="1778" width="2.26953125" style="60" customWidth="1"/>
    <col min="1779" max="1779" width="44.26953125" style="60" customWidth="1"/>
    <col min="1780" max="1780" width="18.7265625" style="60" customWidth="1"/>
    <col min="1781" max="1781" width="6.54296875" style="60" customWidth="1"/>
    <col min="1782" max="1782" width="22.26953125" style="60" customWidth="1"/>
    <col min="1783" max="1783" width="5" style="60" customWidth="1"/>
    <col min="1784" max="1795" width="4.7265625" style="60" customWidth="1"/>
    <col min="1796" max="1796" width="22" style="60" customWidth="1"/>
    <col min="1797" max="1797" width="9.7265625" style="60" customWidth="1"/>
    <col min="1798" max="1798" width="24.7265625" style="60" customWidth="1"/>
    <col min="1799" max="1799" width="9" style="60" customWidth="1"/>
    <col min="1800" max="1800" width="28.26953125" style="60" customWidth="1"/>
    <col min="1801" max="1801" width="9" style="60" customWidth="1"/>
    <col min="1802" max="1802" width="22.26953125" style="60" customWidth="1"/>
    <col min="1803" max="1803" width="9.7265625" style="60" customWidth="1"/>
    <col min="1804" max="1804" width="22.54296875" style="60" customWidth="1"/>
    <col min="1805" max="1805" width="9.453125" style="60" customWidth="1"/>
    <col min="1806" max="2033" width="9.26953125" style="60"/>
    <col min="2034" max="2034" width="2.26953125" style="60" customWidth="1"/>
    <col min="2035" max="2035" width="44.26953125" style="60" customWidth="1"/>
    <col min="2036" max="2036" width="18.7265625" style="60" customWidth="1"/>
    <col min="2037" max="2037" width="6.54296875" style="60" customWidth="1"/>
    <col min="2038" max="2038" width="22.26953125" style="60" customWidth="1"/>
    <col min="2039" max="2039" width="5" style="60" customWidth="1"/>
    <col min="2040" max="2051" width="4.7265625" style="60" customWidth="1"/>
    <col min="2052" max="2052" width="22" style="60" customWidth="1"/>
    <col min="2053" max="2053" width="9.7265625" style="60" customWidth="1"/>
    <col min="2054" max="2054" width="24.7265625" style="60" customWidth="1"/>
    <col min="2055" max="2055" width="9" style="60" customWidth="1"/>
    <col min="2056" max="2056" width="28.26953125" style="60" customWidth="1"/>
    <col min="2057" max="2057" width="9" style="60" customWidth="1"/>
    <col min="2058" max="2058" width="22.26953125" style="60" customWidth="1"/>
    <col min="2059" max="2059" width="9.7265625" style="60" customWidth="1"/>
    <col min="2060" max="2060" width="22.54296875" style="60" customWidth="1"/>
    <col min="2061" max="2061" width="9.453125" style="60" customWidth="1"/>
    <col min="2062" max="2289" width="9.26953125" style="60"/>
    <col min="2290" max="2290" width="2.26953125" style="60" customWidth="1"/>
    <col min="2291" max="2291" width="44.26953125" style="60" customWidth="1"/>
    <col min="2292" max="2292" width="18.7265625" style="60" customWidth="1"/>
    <col min="2293" max="2293" width="6.54296875" style="60" customWidth="1"/>
    <col min="2294" max="2294" width="22.26953125" style="60" customWidth="1"/>
    <col min="2295" max="2295" width="5" style="60" customWidth="1"/>
    <col min="2296" max="2307" width="4.7265625" style="60" customWidth="1"/>
    <col min="2308" max="2308" width="22" style="60" customWidth="1"/>
    <col min="2309" max="2309" width="9.7265625" style="60" customWidth="1"/>
    <col min="2310" max="2310" width="24.7265625" style="60" customWidth="1"/>
    <col min="2311" max="2311" width="9" style="60" customWidth="1"/>
    <col min="2312" max="2312" width="28.26953125" style="60" customWidth="1"/>
    <col min="2313" max="2313" width="9" style="60" customWidth="1"/>
    <col min="2314" max="2314" width="22.26953125" style="60" customWidth="1"/>
    <col min="2315" max="2315" width="9.7265625" style="60" customWidth="1"/>
    <col min="2316" max="2316" width="22.54296875" style="60" customWidth="1"/>
    <col min="2317" max="2317" width="9.453125" style="60" customWidth="1"/>
    <col min="2318" max="2545" width="9.26953125" style="60"/>
    <col min="2546" max="2546" width="2.26953125" style="60" customWidth="1"/>
    <col min="2547" max="2547" width="44.26953125" style="60" customWidth="1"/>
    <col min="2548" max="2548" width="18.7265625" style="60" customWidth="1"/>
    <col min="2549" max="2549" width="6.54296875" style="60" customWidth="1"/>
    <col min="2550" max="2550" width="22.26953125" style="60" customWidth="1"/>
    <col min="2551" max="2551" width="5" style="60" customWidth="1"/>
    <col min="2552" max="2563" width="4.7265625" style="60" customWidth="1"/>
    <col min="2564" max="2564" width="22" style="60" customWidth="1"/>
    <col min="2565" max="2565" width="9.7265625" style="60" customWidth="1"/>
    <col min="2566" max="2566" width="24.7265625" style="60" customWidth="1"/>
    <col min="2567" max="2567" width="9" style="60" customWidth="1"/>
    <col min="2568" max="2568" width="28.26953125" style="60" customWidth="1"/>
    <col min="2569" max="2569" width="9" style="60" customWidth="1"/>
    <col min="2570" max="2570" width="22.26953125" style="60" customWidth="1"/>
    <col min="2571" max="2571" width="9.7265625" style="60" customWidth="1"/>
    <col min="2572" max="2572" width="22.54296875" style="60" customWidth="1"/>
    <col min="2573" max="2573" width="9.453125" style="60" customWidth="1"/>
    <col min="2574" max="2801" width="9.26953125" style="60"/>
    <col min="2802" max="2802" width="2.26953125" style="60" customWidth="1"/>
    <col min="2803" max="2803" width="44.26953125" style="60" customWidth="1"/>
    <col min="2804" max="2804" width="18.7265625" style="60" customWidth="1"/>
    <col min="2805" max="2805" width="6.54296875" style="60" customWidth="1"/>
    <col min="2806" max="2806" width="22.26953125" style="60" customWidth="1"/>
    <col min="2807" max="2807" width="5" style="60" customWidth="1"/>
    <col min="2808" max="2819" width="4.7265625" style="60" customWidth="1"/>
    <col min="2820" max="2820" width="22" style="60" customWidth="1"/>
    <col min="2821" max="2821" width="9.7265625" style="60" customWidth="1"/>
    <col min="2822" max="2822" width="24.7265625" style="60" customWidth="1"/>
    <col min="2823" max="2823" width="9" style="60" customWidth="1"/>
    <col min="2824" max="2824" width="28.26953125" style="60" customWidth="1"/>
    <col min="2825" max="2825" width="9" style="60" customWidth="1"/>
    <col min="2826" max="2826" width="22.26953125" style="60" customWidth="1"/>
    <col min="2827" max="2827" width="9.7265625" style="60" customWidth="1"/>
    <col min="2828" max="2828" width="22.54296875" style="60" customWidth="1"/>
    <col min="2829" max="2829" width="9.453125" style="60" customWidth="1"/>
    <col min="2830" max="3057" width="9.26953125" style="60"/>
    <col min="3058" max="3058" width="2.26953125" style="60" customWidth="1"/>
    <col min="3059" max="3059" width="44.26953125" style="60" customWidth="1"/>
    <col min="3060" max="3060" width="18.7265625" style="60" customWidth="1"/>
    <col min="3061" max="3061" width="6.54296875" style="60" customWidth="1"/>
    <col min="3062" max="3062" width="22.26953125" style="60" customWidth="1"/>
    <col min="3063" max="3063" width="5" style="60" customWidth="1"/>
    <col min="3064" max="3075" width="4.7265625" style="60" customWidth="1"/>
    <col min="3076" max="3076" width="22" style="60" customWidth="1"/>
    <col min="3077" max="3077" width="9.7265625" style="60" customWidth="1"/>
    <col min="3078" max="3078" width="24.7265625" style="60" customWidth="1"/>
    <col min="3079" max="3079" width="9" style="60" customWidth="1"/>
    <col min="3080" max="3080" width="28.26953125" style="60" customWidth="1"/>
    <col min="3081" max="3081" width="9" style="60" customWidth="1"/>
    <col min="3082" max="3082" width="22.26953125" style="60" customWidth="1"/>
    <col min="3083" max="3083" width="9.7265625" style="60" customWidth="1"/>
    <col min="3084" max="3084" width="22.54296875" style="60" customWidth="1"/>
    <col min="3085" max="3085" width="9.453125" style="60" customWidth="1"/>
    <col min="3086" max="3313" width="9.26953125" style="60"/>
    <col min="3314" max="3314" width="2.26953125" style="60" customWidth="1"/>
    <col min="3315" max="3315" width="44.26953125" style="60" customWidth="1"/>
    <col min="3316" max="3316" width="18.7265625" style="60" customWidth="1"/>
    <col min="3317" max="3317" width="6.54296875" style="60" customWidth="1"/>
    <col min="3318" max="3318" width="22.26953125" style="60" customWidth="1"/>
    <col min="3319" max="3319" width="5" style="60" customWidth="1"/>
    <col min="3320" max="3331" width="4.7265625" style="60" customWidth="1"/>
    <col min="3332" max="3332" width="22" style="60" customWidth="1"/>
    <col min="3333" max="3333" width="9.7265625" style="60" customWidth="1"/>
    <col min="3334" max="3334" width="24.7265625" style="60" customWidth="1"/>
    <col min="3335" max="3335" width="9" style="60" customWidth="1"/>
    <col min="3336" max="3336" width="28.26953125" style="60" customWidth="1"/>
    <col min="3337" max="3337" width="9" style="60" customWidth="1"/>
    <col min="3338" max="3338" width="22.26953125" style="60" customWidth="1"/>
    <col min="3339" max="3339" width="9.7265625" style="60" customWidth="1"/>
    <col min="3340" max="3340" width="22.54296875" style="60" customWidth="1"/>
    <col min="3341" max="3341" width="9.453125" style="60" customWidth="1"/>
    <col min="3342" max="3569" width="9.26953125" style="60"/>
    <col min="3570" max="3570" width="2.26953125" style="60" customWidth="1"/>
    <col min="3571" max="3571" width="44.26953125" style="60" customWidth="1"/>
    <col min="3572" max="3572" width="18.7265625" style="60" customWidth="1"/>
    <col min="3573" max="3573" width="6.54296875" style="60" customWidth="1"/>
    <col min="3574" max="3574" width="22.26953125" style="60" customWidth="1"/>
    <col min="3575" max="3575" width="5" style="60" customWidth="1"/>
    <col min="3576" max="3587" width="4.7265625" style="60" customWidth="1"/>
    <col min="3588" max="3588" width="22" style="60" customWidth="1"/>
    <col min="3589" max="3589" width="9.7265625" style="60" customWidth="1"/>
    <col min="3590" max="3590" width="24.7265625" style="60" customWidth="1"/>
    <col min="3591" max="3591" width="9" style="60" customWidth="1"/>
    <col min="3592" max="3592" width="28.26953125" style="60" customWidth="1"/>
    <col min="3593" max="3593" width="9" style="60" customWidth="1"/>
    <col min="3594" max="3594" width="22.26953125" style="60" customWidth="1"/>
    <col min="3595" max="3595" width="9.7265625" style="60" customWidth="1"/>
    <col min="3596" max="3596" width="22.54296875" style="60" customWidth="1"/>
    <col min="3597" max="3597" width="9.453125" style="60" customWidth="1"/>
    <col min="3598" max="3825" width="9.26953125" style="60"/>
    <col min="3826" max="3826" width="2.26953125" style="60" customWidth="1"/>
    <col min="3827" max="3827" width="44.26953125" style="60" customWidth="1"/>
    <col min="3828" max="3828" width="18.7265625" style="60" customWidth="1"/>
    <col min="3829" max="3829" width="6.54296875" style="60" customWidth="1"/>
    <col min="3830" max="3830" width="22.26953125" style="60" customWidth="1"/>
    <col min="3831" max="3831" width="5" style="60" customWidth="1"/>
    <col min="3832" max="3843" width="4.7265625" style="60" customWidth="1"/>
    <col min="3844" max="3844" width="22" style="60" customWidth="1"/>
    <col min="3845" max="3845" width="9.7265625" style="60" customWidth="1"/>
    <col min="3846" max="3846" width="24.7265625" style="60" customWidth="1"/>
    <col min="3847" max="3847" width="9" style="60" customWidth="1"/>
    <col min="3848" max="3848" width="28.26953125" style="60" customWidth="1"/>
    <col min="3849" max="3849" width="9" style="60" customWidth="1"/>
    <col min="3850" max="3850" width="22.26953125" style="60" customWidth="1"/>
    <col min="3851" max="3851" width="9.7265625" style="60" customWidth="1"/>
    <col min="3852" max="3852" width="22.54296875" style="60" customWidth="1"/>
    <col min="3853" max="3853" width="9.453125" style="60" customWidth="1"/>
    <col min="3854" max="4081" width="9.26953125" style="60"/>
    <col min="4082" max="4082" width="2.26953125" style="60" customWidth="1"/>
    <col min="4083" max="4083" width="44.26953125" style="60" customWidth="1"/>
    <col min="4084" max="4084" width="18.7265625" style="60" customWidth="1"/>
    <col min="4085" max="4085" width="6.54296875" style="60" customWidth="1"/>
    <col min="4086" max="4086" width="22.26953125" style="60" customWidth="1"/>
    <col min="4087" max="4087" width="5" style="60" customWidth="1"/>
    <col min="4088" max="4099" width="4.7265625" style="60" customWidth="1"/>
    <col min="4100" max="4100" width="22" style="60" customWidth="1"/>
    <col min="4101" max="4101" width="9.7265625" style="60" customWidth="1"/>
    <col min="4102" max="4102" width="24.7265625" style="60" customWidth="1"/>
    <col min="4103" max="4103" width="9" style="60" customWidth="1"/>
    <col min="4104" max="4104" width="28.26953125" style="60" customWidth="1"/>
    <col min="4105" max="4105" width="9" style="60" customWidth="1"/>
    <col min="4106" max="4106" width="22.26953125" style="60" customWidth="1"/>
    <col min="4107" max="4107" width="9.7265625" style="60" customWidth="1"/>
    <col min="4108" max="4108" width="22.54296875" style="60" customWidth="1"/>
    <col min="4109" max="4109" width="9.453125" style="60" customWidth="1"/>
    <col min="4110" max="4337" width="9.26953125" style="60"/>
    <col min="4338" max="4338" width="2.26953125" style="60" customWidth="1"/>
    <col min="4339" max="4339" width="44.26953125" style="60" customWidth="1"/>
    <col min="4340" max="4340" width="18.7265625" style="60" customWidth="1"/>
    <col min="4341" max="4341" width="6.54296875" style="60" customWidth="1"/>
    <col min="4342" max="4342" width="22.26953125" style="60" customWidth="1"/>
    <col min="4343" max="4343" width="5" style="60" customWidth="1"/>
    <col min="4344" max="4355" width="4.7265625" style="60" customWidth="1"/>
    <col min="4356" max="4356" width="22" style="60" customWidth="1"/>
    <col min="4357" max="4357" width="9.7265625" style="60" customWidth="1"/>
    <col min="4358" max="4358" width="24.7265625" style="60" customWidth="1"/>
    <col min="4359" max="4359" width="9" style="60" customWidth="1"/>
    <col min="4360" max="4360" width="28.26953125" style="60" customWidth="1"/>
    <col min="4361" max="4361" width="9" style="60" customWidth="1"/>
    <col min="4362" max="4362" width="22.26953125" style="60" customWidth="1"/>
    <col min="4363" max="4363" width="9.7265625" style="60" customWidth="1"/>
    <col min="4364" max="4364" width="22.54296875" style="60" customWidth="1"/>
    <col min="4365" max="4365" width="9.453125" style="60" customWidth="1"/>
    <col min="4366" max="4593" width="9.26953125" style="60"/>
    <col min="4594" max="4594" width="2.26953125" style="60" customWidth="1"/>
    <col min="4595" max="4595" width="44.26953125" style="60" customWidth="1"/>
    <col min="4596" max="4596" width="18.7265625" style="60" customWidth="1"/>
    <col min="4597" max="4597" width="6.54296875" style="60" customWidth="1"/>
    <col min="4598" max="4598" width="22.26953125" style="60" customWidth="1"/>
    <col min="4599" max="4599" width="5" style="60" customWidth="1"/>
    <col min="4600" max="4611" width="4.7265625" style="60" customWidth="1"/>
    <col min="4612" max="4612" width="22" style="60" customWidth="1"/>
    <col min="4613" max="4613" width="9.7265625" style="60" customWidth="1"/>
    <col min="4614" max="4614" width="24.7265625" style="60" customWidth="1"/>
    <col min="4615" max="4615" width="9" style="60" customWidth="1"/>
    <col min="4616" max="4616" width="28.26953125" style="60" customWidth="1"/>
    <col min="4617" max="4617" width="9" style="60" customWidth="1"/>
    <col min="4618" max="4618" width="22.26953125" style="60" customWidth="1"/>
    <col min="4619" max="4619" width="9.7265625" style="60" customWidth="1"/>
    <col min="4620" max="4620" width="22.54296875" style="60" customWidth="1"/>
    <col min="4621" max="4621" width="9.453125" style="60" customWidth="1"/>
    <col min="4622" max="4849" width="9.26953125" style="60"/>
    <col min="4850" max="4850" width="2.26953125" style="60" customWidth="1"/>
    <col min="4851" max="4851" width="44.26953125" style="60" customWidth="1"/>
    <col min="4852" max="4852" width="18.7265625" style="60" customWidth="1"/>
    <col min="4853" max="4853" width="6.54296875" style="60" customWidth="1"/>
    <col min="4854" max="4854" width="22.26953125" style="60" customWidth="1"/>
    <col min="4855" max="4855" width="5" style="60" customWidth="1"/>
    <col min="4856" max="4867" width="4.7265625" style="60" customWidth="1"/>
    <col min="4868" max="4868" width="22" style="60" customWidth="1"/>
    <col min="4869" max="4869" width="9.7265625" style="60" customWidth="1"/>
    <col min="4870" max="4870" width="24.7265625" style="60" customWidth="1"/>
    <col min="4871" max="4871" width="9" style="60" customWidth="1"/>
    <col min="4872" max="4872" width="28.26953125" style="60" customWidth="1"/>
    <col min="4873" max="4873" width="9" style="60" customWidth="1"/>
    <col min="4874" max="4874" width="22.26953125" style="60" customWidth="1"/>
    <col min="4875" max="4875" width="9.7265625" style="60" customWidth="1"/>
    <col min="4876" max="4876" width="22.54296875" style="60" customWidth="1"/>
    <col min="4877" max="4877" width="9.453125" style="60" customWidth="1"/>
    <col min="4878" max="5105" width="9.26953125" style="60"/>
    <col min="5106" max="5106" width="2.26953125" style="60" customWidth="1"/>
    <col min="5107" max="5107" width="44.26953125" style="60" customWidth="1"/>
    <col min="5108" max="5108" width="18.7265625" style="60" customWidth="1"/>
    <col min="5109" max="5109" width="6.54296875" style="60" customWidth="1"/>
    <col min="5110" max="5110" width="22.26953125" style="60" customWidth="1"/>
    <col min="5111" max="5111" width="5" style="60" customWidth="1"/>
    <col min="5112" max="5123" width="4.7265625" style="60" customWidth="1"/>
    <col min="5124" max="5124" width="22" style="60" customWidth="1"/>
    <col min="5125" max="5125" width="9.7265625" style="60" customWidth="1"/>
    <col min="5126" max="5126" width="24.7265625" style="60" customWidth="1"/>
    <col min="5127" max="5127" width="9" style="60" customWidth="1"/>
    <col min="5128" max="5128" width="28.26953125" style="60" customWidth="1"/>
    <col min="5129" max="5129" width="9" style="60" customWidth="1"/>
    <col min="5130" max="5130" width="22.26953125" style="60" customWidth="1"/>
    <col min="5131" max="5131" width="9.7265625" style="60" customWidth="1"/>
    <col min="5132" max="5132" width="22.54296875" style="60" customWidth="1"/>
    <col min="5133" max="5133" width="9.453125" style="60" customWidth="1"/>
    <col min="5134" max="5361" width="9.26953125" style="60"/>
    <col min="5362" max="5362" width="2.26953125" style="60" customWidth="1"/>
    <col min="5363" max="5363" width="44.26953125" style="60" customWidth="1"/>
    <col min="5364" max="5364" width="18.7265625" style="60" customWidth="1"/>
    <col min="5365" max="5365" width="6.54296875" style="60" customWidth="1"/>
    <col min="5366" max="5366" width="22.26953125" style="60" customWidth="1"/>
    <col min="5367" max="5367" width="5" style="60" customWidth="1"/>
    <col min="5368" max="5379" width="4.7265625" style="60" customWidth="1"/>
    <col min="5380" max="5380" width="22" style="60" customWidth="1"/>
    <col min="5381" max="5381" width="9.7265625" style="60" customWidth="1"/>
    <col min="5382" max="5382" width="24.7265625" style="60" customWidth="1"/>
    <col min="5383" max="5383" width="9" style="60" customWidth="1"/>
    <col min="5384" max="5384" width="28.26953125" style="60" customWidth="1"/>
    <col min="5385" max="5385" width="9" style="60" customWidth="1"/>
    <col min="5386" max="5386" width="22.26953125" style="60" customWidth="1"/>
    <col min="5387" max="5387" width="9.7265625" style="60" customWidth="1"/>
    <col min="5388" max="5388" width="22.54296875" style="60" customWidth="1"/>
    <col min="5389" max="5389" width="9.453125" style="60" customWidth="1"/>
    <col min="5390" max="5617" width="9.26953125" style="60"/>
    <col min="5618" max="5618" width="2.26953125" style="60" customWidth="1"/>
    <col min="5619" max="5619" width="44.26953125" style="60" customWidth="1"/>
    <col min="5620" max="5620" width="18.7265625" style="60" customWidth="1"/>
    <col min="5621" max="5621" width="6.54296875" style="60" customWidth="1"/>
    <col min="5622" max="5622" width="22.26953125" style="60" customWidth="1"/>
    <col min="5623" max="5623" width="5" style="60" customWidth="1"/>
    <col min="5624" max="5635" width="4.7265625" style="60" customWidth="1"/>
    <col min="5636" max="5636" width="22" style="60" customWidth="1"/>
    <col min="5637" max="5637" width="9.7265625" style="60" customWidth="1"/>
    <col min="5638" max="5638" width="24.7265625" style="60" customWidth="1"/>
    <col min="5639" max="5639" width="9" style="60" customWidth="1"/>
    <col min="5640" max="5640" width="28.26953125" style="60" customWidth="1"/>
    <col min="5641" max="5641" width="9" style="60" customWidth="1"/>
    <col min="5642" max="5642" width="22.26953125" style="60" customWidth="1"/>
    <col min="5643" max="5643" width="9.7265625" style="60" customWidth="1"/>
    <col min="5644" max="5644" width="22.54296875" style="60" customWidth="1"/>
    <col min="5645" max="5645" width="9.453125" style="60" customWidth="1"/>
    <col min="5646" max="5873" width="9.26953125" style="60"/>
    <col min="5874" max="5874" width="2.26953125" style="60" customWidth="1"/>
    <col min="5875" max="5875" width="44.26953125" style="60" customWidth="1"/>
    <col min="5876" max="5876" width="18.7265625" style="60" customWidth="1"/>
    <col min="5877" max="5877" width="6.54296875" style="60" customWidth="1"/>
    <col min="5878" max="5878" width="22.26953125" style="60" customWidth="1"/>
    <col min="5879" max="5879" width="5" style="60" customWidth="1"/>
    <col min="5880" max="5891" width="4.7265625" style="60" customWidth="1"/>
    <col min="5892" max="5892" width="22" style="60" customWidth="1"/>
    <col min="5893" max="5893" width="9.7265625" style="60" customWidth="1"/>
    <col min="5894" max="5894" width="24.7265625" style="60" customWidth="1"/>
    <col min="5895" max="5895" width="9" style="60" customWidth="1"/>
    <col min="5896" max="5896" width="28.26953125" style="60" customWidth="1"/>
    <col min="5897" max="5897" width="9" style="60" customWidth="1"/>
    <col min="5898" max="5898" width="22.26953125" style="60" customWidth="1"/>
    <col min="5899" max="5899" width="9.7265625" style="60" customWidth="1"/>
    <col min="5900" max="5900" width="22.54296875" style="60" customWidth="1"/>
    <col min="5901" max="5901" width="9.453125" style="60" customWidth="1"/>
    <col min="5902" max="6129" width="9.26953125" style="60"/>
    <col min="6130" max="6130" width="2.26953125" style="60" customWidth="1"/>
    <col min="6131" max="6131" width="44.26953125" style="60" customWidth="1"/>
    <col min="6132" max="6132" width="18.7265625" style="60" customWidth="1"/>
    <col min="6133" max="6133" width="6.54296875" style="60" customWidth="1"/>
    <col min="6134" max="6134" width="22.26953125" style="60" customWidth="1"/>
    <col min="6135" max="6135" width="5" style="60" customWidth="1"/>
    <col min="6136" max="6147" width="4.7265625" style="60" customWidth="1"/>
    <col min="6148" max="6148" width="22" style="60" customWidth="1"/>
    <col min="6149" max="6149" width="9.7265625" style="60" customWidth="1"/>
    <col min="6150" max="6150" width="24.7265625" style="60" customWidth="1"/>
    <col min="6151" max="6151" width="9" style="60" customWidth="1"/>
    <col min="6152" max="6152" width="28.26953125" style="60" customWidth="1"/>
    <col min="6153" max="6153" width="9" style="60" customWidth="1"/>
    <col min="6154" max="6154" width="22.26953125" style="60" customWidth="1"/>
    <col min="6155" max="6155" width="9.7265625" style="60" customWidth="1"/>
    <col min="6156" max="6156" width="22.54296875" style="60" customWidth="1"/>
    <col min="6157" max="6157" width="9.453125" style="60" customWidth="1"/>
    <col min="6158" max="6385" width="9.26953125" style="60"/>
    <col min="6386" max="6386" width="2.26953125" style="60" customWidth="1"/>
    <col min="6387" max="6387" width="44.26953125" style="60" customWidth="1"/>
    <col min="6388" max="6388" width="18.7265625" style="60" customWidth="1"/>
    <col min="6389" max="6389" width="6.54296875" style="60" customWidth="1"/>
    <col min="6390" max="6390" width="22.26953125" style="60" customWidth="1"/>
    <col min="6391" max="6391" width="5" style="60" customWidth="1"/>
    <col min="6392" max="6403" width="4.7265625" style="60" customWidth="1"/>
    <col min="6404" max="6404" width="22" style="60" customWidth="1"/>
    <col min="6405" max="6405" width="9.7265625" style="60" customWidth="1"/>
    <col min="6406" max="6406" width="24.7265625" style="60" customWidth="1"/>
    <col min="6407" max="6407" width="9" style="60" customWidth="1"/>
    <col min="6408" max="6408" width="28.26953125" style="60" customWidth="1"/>
    <col min="6409" max="6409" width="9" style="60" customWidth="1"/>
    <col min="6410" max="6410" width="22.26953125" style="60" customWidth="1"/>
    <col min="6411" max="6411" width="9.7265625" style="60" customWidth="1"/>
    <col min="6412" max="6412" width="22.54296875" style="60" customWidth="1"/>
    <col min="6413" max="6413" width="9.453125" style="60" customWidth="1"/>
    <col min="6414" max="6641" width="9.26953125" style="60"/>
    <col min="6642" max="6642" width="2.26953125" style="60" customWidth="1"/>
    <col min="6643" max="6643" width="44.26953125" style="60" customWidth="1"/>
    <col min="6644" max="6644" width="18.7265625" style="60" customWidth="1"/>
    <col min="6645" max="6645" width="6.54296875" style="60" customWidth="1"/>
    <col min="6646" max="6646" width="22.26953125" style="60" customWidth="1"/>
    <col min="6647" max="6647" width="5" style="60" customWidth="1"/>
    <col min="6648" max="6659" width="4.7265625" style="60" customWidth="1"/>
    <col min="6660" max="6660" width="22" style="60" customWidth="1"/>
    <col min="6661" max="6661" width="9.7265625" style="60" customWidth="1"/>
    <col min="6662" max="6662" width="24.7265625" style="60" customWidth="1"/>
    <col min="6663" max="6663" width="9" style="60" customWidth="1"/>
    <col min="6664" max="6664" width="28.26953125" style="60" customWidth="1"/>
    <col min="6665" max="6665" width="9" style="60" customWidth="1"/>
    <col min="6666" max="6666" width="22.26953125" style="60" customWidth="1"/>
    <col min="6667" max="6667" width="9.7265625" style="60" customWidth="1"/>
    <col min="6668" max="6668" width="22.54296875" style="60" customWidth="1"/>
    <col min="6669" max="6669" width="9.453125" style="60" customWidth="1"/>
    <col min="6670" max="6897" width="9.26953125" style="60"/>
    <col min="6898" max="6898" width="2.26953125" style="60" customWidth="1"/>
    <col min="6899" max="6899" width="44.26953125" style="60" customWidth="1"/>
    <col min="6900" max="6900" width="18.7265625" style="60" customWidth="1"/>
    <col min="6901" max="6901" width="6.54296875" style="60" customWidth="1"/>
    <col min="6902" max="6902" width="22.26953125" style="60" customWidth="1"/>
    <col min="6903" max="6903" width="5" style="60" customWidth="1"/>
    <col min="6904" max="6915" width="4.7265625" style="60" customWidth="1"/>
    <col min="6916" max="6916" width="22" style="60" customWidth="1"/>
    <col min="6917" max="6917" width="9.7265625" style="60" customWidth="1"/>
    <col min="6918" max="6918" width="24.7265625" style="60" customWidth="1"/>
    <col min="6919" max="6919" width="9" style="60" customWidth="1"/>
    <col min="6920" max="6920" width="28.26953125" style="60" customWidth="1"/>
    <col min="6921" max="6921" width="9" style="60" customWidth="1"/>
    <col min="6922" max="6922" width="22.26953125" style="60" customWidth="1"/>
    <col min="6923" max="6923" width="9.7265625" style="60" customWidth="1"/>
    <col min="6924" max="6924" width="22.54296875" style="60" customWidth="1"/>
    <col min="6925" max="6925" width="9.453125" style="60" customWidth="1"/>
    <col min="6926" max="7153" width="9.26953125" style="60"/>
    <col min="7154" max="7154" width="2.26953125" style="60" customWidth="1"/>
    <col min="7155" max="7155" width="44.26953125" style="60" customWidth="1"/>
    <col min="7156" max="7156" width="18.7265625" style="60" customWidth="1"/>
    <col min="7157" max="7157" width="6.54296875" style="60" customWidth="1"/>
    <col min="7158" max="7158" width="22.26953125" style="60" customWidth="1"/>
    <col min="7159" max="7159" width="5" style="60" customWidth="1"/>
    <col min="7160" max="7171" width="4.7265625" style="60" customWidth="1"/>
    <col min="7172" max="7172" width="22" style="60" customWidth="1"/>
    <col min="7173" max="7173" width="9.7265625" style="60" customWidth="1"/>
    <col min="7174" max="7174" width="24.7265625" style="60" customWidth="1"/>
    <col min="7175" max="7175" width="9" style="60" customWidth="1"/>
    <col min="7176" max="7176" width="28.26953125" style="60" customWidth="1"/>
    <col min="7177" max="7177" width="9" style="60" customWidth="1"/>
    <col min="7178" max="7178" width="22.26953125" style="60" customWidth="1"/>
    <col min="7179" max="7179" width="9.7265625" style="60" customWidth="1"/>
    <col min="7180" max="7180" width="22.54296875" style="60" customWidth="1"/>
    <col min="7181" max="7181" width="9.453125" style="60" customWidth="1"/>
    <col min="7182" max="7409" width="9.26953125" style="60"/>
    <col min="7410" max="7410" width="2.26953125" style="60" customWidth="1"/>
    <col min="7411" max="7411" width="44.26953125" style="60" customWidth="1"/>
    <col min="7412" max="7412" width="18.7265625" style="60" customWidth="1"/>
    <col min="7413" max="7413" width="6.54296875" style="60" customWidth="1"/>
    <col min="7414" max="7414" width="22.26953125" style="60" customWidth="1"/>
    <col min="7415" max="7415" width="5" style="60" customWidth="1"/>
    <col min="7416" max="7427" width="4.7265625" style="60" customWidth="1"/>
    <col min="7428" max="7428" width="22" style="60" customWidth="1"/>
    <col min="7429" max="7429" width="9.7265625" style="60" customWidth="1"/>
    <col min="7430" max="7430" width="24.7265625" style="60" customWidth="1"/>
    <col min="7431" max="7431" width="9" style="60" customWidth="1"/>
    <col min="7432" max="7432" width="28.26953125" style="60" customWidth="1"/>
    <col min="7433" max="7433" width="9" style="60" customWidth="1"/>
    <col min="7434" max="7434" width="22.26953125" style="60" customWidth="1"/>
    <col min="7435" max="7435" width="9.7265625" style="60" customWidth="1"/>
    <col min="7436" max="7436" width="22.54296875" style="60" customWidth="1"/>
    <col min="7437" max="7437" width="9.453125" style="60" customWidth="1"/>
    <col min="7438" max="7665" width="9.26953125" style="60"/>
    <col min="7666" max="7666" width="2.26953125" style="60" customWidth="1"/>
    <col min="7667" max="7667" width="44.26953125" style="60" customWidth="1"/>
    <col min="7668" max="7668" width="18.7265625" style="60" customWidth="1"/>
    <col min="7669" max="7669" width="6.54296875" style="60" customWidth="1"/>
    <col min="7670" max="7670" width="22.26953125" style="60" customWidth="1"/>
    <col min="7671" max="7671" width="5" style="60" customWidth="1"/>
    <col min="7672" max="7683" width="4.7265625" style="60" customWidth="1"/>
    <col min="7684" max="7684" width="22" style="60" customWidth="1"/>
    <col min="7685" max="7685" width="9.7265625" style="60" customWidth="1"/>
    <col min="7686" max="7686" width="24.7265625" style="60" customWidth="1"/>
    <col min="7687" max="7687" width="9" style="60" customWidth="1"/>
    <col min="7688" max="7688" width="28.26953125" style="60" customWidth="1"/>
    <col min="7689" max="7689" width="9" style="60" customWidth="1"/>
    <col min="7690" max="7690" width="22.26953125" style="60" customWidth="1"/>
    <col min="7691" max="7691" width="9.7265625" style="60" customWidth="1"/>
    <col min="7692" max="7692" width="22.54296875" style="60" customWidth="1"/>
    <col min="7693" max="7693" width="9.453125" style="60" customWidth="1"/>
    <col min="7694" max="7921" width="9.26953125" style="60"/>
    <col min="7922" max="7922" width="2.26953125" style="60" customWidth="1"/>
    <col min="7923" max="7923" width="44.26953125" style="60" customWidth="1"/>
    <col min="7924" max="7924" width="18.7265625" style="60" customWidth="1"/>
    <col min="7925" max="7925" width="6.54296875" style="60" customWidth="1"/>
    <col min="7926" max="7926" width="22.26953125" style="60" customWidth="1"/>
    <col min="7927" max="7927" width="5" style="60" customWidth="1"/>
    <col min="7928" max="7939" width="4.7265625" style="60" customWidth="1"/>
    <col min="7940" max="7940" width="22" style="60" customWidth="1"/>
    <col min="7941" max="7941" width="9.7265625" style="60" customWidth="1"/>
    <col min="7942" max="7942" width="24.7265625" style="60" customWidth="1"/>
    <col min="7943" max="7943" width="9" style="60" customWidth="1"/>
    <col min="7944" max="7944" width="28.26953125" style="60" customWidth="1"/>
    <col min="7945" max="7945" width="9" style="60" customWidth="1"/>
    <col min="7946" max="7946" width="22.26953125" style="60" customWidth="1"/>
    <col min="7947" max="7947" width="9.7265625" style="60" customWidth="1"/>
    <col min="7948" max="7948" width="22.54296875" style="60" customWidth="1"/>
    <col min="7949" max="7949" width="9.453125" style="60" customWidth="1"/>
    <col min="7950" max="8177" width="9.26953125" style="60"/>
    <col min="8178" max="8178" width="2.26953125" style="60" customWidth="1"/>
    <col min="8179" max="8179" width="44.26953125" style="60" customWidth="1"/>
    <col min="8180" max="8180" width="18.7265625" style="60" customWidth="1"/>
    <col min="8181" max="8181" width="6.54296875" style="60" customWidth="1"/>
    <col min="8182" max="8182" width="22.26953125" style="60" customWidth="1"/>
    <col min="8183" max="8183" width="5" style="60" customWidth="1"/>
    <col min="8184" max="8195" width="4.7265625" style="60" customWidth="1"/>
    <col min="8196" max="8196" width="22" style="60" customWidth="1"/>
    <col min="8197" max="8197" width="9.7265625" style="60" customWidth="1"/>
    <col min="8198" max="8198" width="24.7265625" style="60" customWidth="1"/>
    <col min="8199" max="8199" width="9" style="60" customWidth="1"/>
    <col min="8200" max="8200" width="28.26953125" style="60" customWidth="1"/>
    <col min="8201" max="8201" width="9" style="60" customWidth="1"/>
    <col min="8202" max="8202" width="22.26953125" style="60" customWidth="1"/>
    <col min="8203" max="8203" width="9.7265625" style="60" customWidth="1"/>
    <col min="8204" max="8204" width="22.54296875" style="60" customWidth="1"/>
    <col min="8205" max="8205" width="9.453125" style="60" customWidth="1"/>
    <col min="8206" max="8433" width="9.26953125" style="60"/>
    <col min="8434" max="8434" width="2.26953125" style="60" customWidth="1"/>
    <col min="8435" max="8435" width="44.26953125" style="60" customWidth="1"/>
    <col min="8436" max="8436" width="18.7265625" style="60" customWidth="1"/>
    <col min="8437" max="8437" width="6.54296875" style="60" customWidth="1"/>
    <col min="8438" max="8438" width="22.26953125" style="60" customWidth="1"/>
    <col min="8439" max="8439" width="5" style="60" customWidth="1"/>
    <col min="8440" max="8451" width="4.7265625" style="60" customWidth="1"/>
    <col min="8452" max="8452" width="22" style="60" customWidth="1"/>
    <col min="8453" max="8453" width="9.7265625" style="60" customWidth="1"/>
    <col min="8454" max="8454" width="24.7265625" style="60" customWidth="1"/>
    <col min="8455" max="8455" width="9" style="60" customWidth="1"/>
    <col min="8456" max="8456" width="28.26953125" style="60" customWidth="1"/>
    <col min="8457" max="8457" width="9" style="60" customWidth="1"/>
    <col min="8458" max="8458" width="22.26953125" style="60" customWidth="1"/>
    <col min="8459" max="8459" width="9.7265625" style="60" customWidth="1"/>
    <col min="8460" max="8460" width="22.54296875" style="60" customWidth="1"/>
    <col min="8461" max="8461" width="9.453125" style="60" customWidth="1"/>
    <col min="8462" max="8689" width="9.26953125" style="60"/>
    <col min="8690" max="8690" width="2.26953125" style="60" customWidth="1"/>
    <col min="8691" max="8691" width="44.26953125" style="60" customWidth="1"/>
    <col min="8692" max="8692" width="18.7265625" style="60" customWidth="1"/>
    <col min="8693" max="8693" width="6.54296875" style="60" customWidth="1"/>
    <col min="8694" max="8694" width="22.26953125" style="60" customWidth="1"/>
    <col min="8695" max="8695" width="5" style="60" customWidth="1"/>
    <col min="8696" max="8707" width="4.7265625" style="60" customWidth="1"/>
    <col min="8708" max="8708" width="22" style="60" customWidth="1"/>
    <col min="8709" max="8709" width="9.7265625" style="60" customWidth="1"/>
    <col min="8710" max="8710" width="24.7265625" style="60" customWidth="1"/>
    <col min="8711" max="8711" width="9" style="60" customWidth="1"/>
    <col min="8712" max="8712" width="28.26953125" style="60" customWidth="1"/>
    <col min="8713" max="8713" width="9" style="60" customWidth="1"/>
    <col min="8714" max="8714" width="22.26953125" style="60" customWidth="1"/>
    <col min="8715" max="8715" width="9.7265625" style="60" customWidth="1"/>
    <col min="8716" max="8716" width="22.54296875" style="60" customWidth="1"/>
    <col min="8717" max="8717" width="9.453125" style="60" customWidth="1"/>
    <col min="8718" max="8945" width="9.26953125" style="60"/>
    <col min="8946" max="8946" width="2.26953125" style="60" customWidth="1"/>
    <col min="8947" max="8947" width="44.26953125" style="60" customWidth="1"/>
    <col min="8948" max="8948" width="18.7265625" style="60" customWidth="1"/>
    <col min="8949" max="8949" width="6.54296875" style="60" customWidth="1"/>
    <col min="8950" max="8950" width="22.26953125" style="60" customWidth="1"/>
    <col min="8951" max="8951" width="5" style="60" customWidth="1"/>
    <col min="8952" max="8963" width="4.7265625" style="60" customWidth="1"/>
    <col min="8964" max="8964" width="22" style="60" customWidth="1"/>
    <col min="8965" max="8965" width="9.7265625" style="60" customWidth="1"/>
    <col min="8966" max="8966" width="24.7265625" style="60" customWidth="1"/>
    <col min="8967" max="8967" width="9" style="60" customWidth="1"/>
    <col min="8968" max="8968" width="28.26953125" style="60" customWidth="1"/>
    <col min="8969" max="8969" width="9" style="60" customWidth="1"/>
    <col min="8970" max="8970" width="22.26953125" style="60" customWidth="1"/>
    <col min="8971" max="8971" width="9.7265625" style="60" customWidth="1"/>
    <col min="8972" max="8972" width="22.54296875" style="60" customWidth="1"/>
    <col min="8973" max="8973" width="9.453125" style="60" customWidth="1"/>
    <col min="8974" max="9201" width="9.26953125" style="60"/>
    <col min="9202" max="9202" width="2.26953125" style="60" customWidth="1"/>
    <col min="9203" max="9203" width="44.26953125" style="60" customWidth="1"/>
    <col min="9204" max="9204" width="18.7265625" style="60" customWidth="1"/>
    <col min="9205" max="9205" width="6.54296875" style="60" customWidth="1"/>
    <col min="9206" max="9206" width="22.26953125" style="60" customWidth="1"/>
    <col min="9207" max="9207" width="5" style="60" customWidth="1"/>
    <col min="9208" max="9219" width="4.7265625" style="60" customWidth="1"/>
    <col min="9220" max="9220" width="22" style="60" customWidth="1"/>
    <col min="9221" max="9221" width="9.7265625" style="60" customWidth="1"/>
    <col min="9222" max="9222" width="24.7265625" style="60" customWidth="1"/>
    <col min="9223" max="9223" width="9" style="60" customWidth="1"/>
    <col min="9224" max="9224" width="28.26953125" style="60" customWidth="1"/>
    <col min="9225" max="9225" width="9" style="60" customWidth="1"/>
    <col min="9226" max="9226" width="22.26953125" style="60" customWidth="1"/>
    <col min="9227" max="9227" width="9.7265625" style="60" customWidth="1"/>
    <col min="9228" max="9228" width="22.54296875" style="60" customWidth="1"/>
    <col min="9229" max="9229" width="9.453125" style="60" customWidth="1"/>
    <col min="9230" max="9457" width="9.26953125" style="60"/>
    <col min="9458" max="9458" width="2.26953125" style="60" customWidth="1"/>
    <col min="9459" max="9459" width="44.26953125" style="60" customWidth="1"/>
    <col min="9460" max="9460" width="18.7265625" style="60" customWidth="1"/>
    <col min="9461" max="9461" width="6.54296875" style="60" customWidth="1"/>
    <col min="9462" max="9462" width="22.26953125" style="60" customWidth="1"/>
    <col min="9463" max="9463" width="5" style="60" customWidth="1"/>
    <col min="9464" max="9475" width="4.7265625" style="60" customWidth="1"/>
    <col min="9476" max="9476" width="22" style="60" customWidth="1"/>
    <col min="9477" max="9477" width="9.7265625" style="60" customWidth="1"/>
    <col min="9478" max="9478" width="24.7265625" style="60" customWidth="1"/>
    <col min="9479" max="9479" width="9" style="60" customWidth="1"/>
    <col min="9480" max="9480" width="28.26953125" style="60" customWidth="1"/>
    <col min="9481" max="9481" width="9" style="60" customWidth="1"/>
    <col min="9482" max="9482" width="22.26953125" style="60" customWidth="1"/>
    <col min="9483" max="9483" width="9.7265625" style="60" customWidth="1"/>
    <col min="9484" max="9484" width="22.54296875" style="60" customWidth="1"/>
    <col min="9485" max="9485" width="9.453125" style="60" customWidth="1"/>
    <col min="9486" max="9713" width="9.26953125" style="60"/>
    <col min="9714" max="9714" width="2.26953125" style="60" customWidth="1"/>
    <col min="9715" max="9715" width="44.26953125" style="60" customWidth="1"/>
    <col min="9716" max="9716" width="18.7265625" style="60" customWidth="1"/>
    <col min="9717" max="9717" width="6.54296875" style="60" customWidth="1"/>
    <col min="9718" max="9718" width="22.26953125" style="60" customWidth="1"/>
    <col min="9719" max="9719" width="5" style="60" customWidth="1"/>
    <col min="9720" max="9731" width="4.7265625" style="60" customWidth="1"/>
    <col min="9732" max="9732" width="22" style="60" customWidth="1"/>
    <col min="9733" max="9733" width="9.7265625" style="60" customWidth="1"/>
    <col min="9734" max="9734" width="24.7265625" style="60" customWidth="1"/>
    <col min="9735" max="9735" width="9" style="60" customWidth="1"/>
    <col min="9736" max="9736" width="28.26953125" style="60" customWidth="1"/>
    <col min="9737" max="9737" width="9" style="60" customWidth="1"/>
    <col min="9738" max="9738" width="22.26953125" style="60" customWidth="1"/>
    <col min="9739" max="9739" width="9.7265625" style="60" customWidth="1"/>
    <col min="9740" max="9740" width="22.54296875" style="60" customWidth="1"/>
    <col min="9741" max="9741" width="9.453125" style="60" customWidth="1"/>
    <col min="9742" max="9969" width="9.26953125" style="60"/>
    <col min="9970" max="9970" width="2.26953125" style="60" customWidth="1"/>
    <col min="9971" max="9971" width="44.26953125" style="60" customWidth="1"/>
    <col min="9972" max="9972" width="18.7265625" style="60" customWidth="1"/>
    <col min="9973" max="9973" width="6.54296875" style="60" customWidth="1"/>
    <col min="9974" max="9974" width="22.26953125" style="60" customWidth="1"/>
    <col min="9975" max="9975" width="5" style="60" customWidth="1"/>
    <col min="9976" max="9987" width="4.7265625" style="60" customWidth="1"/>
    <col min="9988" max="9988" width="22" style="60" customWidth="1"/>
    <col min="9989" max="9989" width="9.7265625" style="60" customWidth="1"/>
    <col min="9990" max="9990" width="24.7265625" style="60" customWidth="1"/>
    <col min="9991" max="9991" width="9" style="60" customWidth="1"/>
    <col min="9992" max="9992" width="28.26953125" style="60" customWidth="1"/>
    <col min="9993" max="9993" width="9" style="60" customWidth="1"/>
    <col min="9994" max="9994" width="22.26953125" style="60" customWidth="1"/>
    <col min="9995" max="9995" width="9.7265625" style="60" customWidth="1"/>
    <col min="9996" max="9996" width="22.54296875" style="60" customWidth="1"/>
    <col min="9997" max="9997" width="9.453125" style="60" customWidth="1"/>
    <col min="9998" max="10225" width="9.26953125" style="60"/>
    <col min="10226" max="10226" width="2.26953125" style="60" customWidth="1"/>
    <col min="10227" max="10227" width="44.26953125" style="60" customWidth="1"/>
    <col min="10228" max="10228" width="18.7265625" style="60" customWidth="1"/>
    <col min="10229" max="10229" width="6.54296875" style="60" customWidth="1"/>
    <col min="10230" max="10230" width="22.26953125" style="60" customWidth="1"/>
    <col min="10231" max="10231" width="5" style="60" customWidth="1"/>
    <col min="10232" max="10243" width="4.7265625" style="60" customWidth="1"/>
    <col min="10244" max="10244" width="22" style="60" customWidth="1"/>
    <col min="10245" max="10245" width="9.7265625" style="60" customWidth="1"/>
    <col min="10246" max="10246" width="24.7265625" style="60" customWidth="1"/>
    <col min="10247" max="10247" width="9" style="60" customWidth="1"/>
    <col min="10248" max="10248" width="28.26953125" style="60" customWidth="1"/>
    <col min="10249" max="10249" width="9" style="60" customWidth="1"/>
    <col min="10250" max="10250" width="22.26953125" style="60" customWidth="1"/>
    <col min="10251" max="10251" width="9.7265625" style="60" customWidth="1"/>
    <col min="10252" max="10252" width="22.54296875" style="60" customWidth="1"/>
    <col min="10253" max="10253" width="9.453125" style="60" customWidth="1"/>
    <col min="10254" max="10481" width="9.26953125" style="60"/>
    <col min="10482" max="10482" width="2.26953125" style="60" customWidth="1"/>
    <col min="10483" max="10483" width="44.26953125" style="60" customWidth="1"/>
    <col min="10484" max="10484" width="18.7265625" style="60" customWidth="1"/>
    <col min="10485" max="10485" width="6.54296875" style="60" customWidth="1"/>
    <col min="10486" max="10486" width="22.26953125" style="60" customWidth="1"/>
    <col min="10487" max="10487" width="5" style="60" customWidth="1"/>
    <col min="10488" max="10499" width="4.7265625" style="60" customWidth="1"/>
    <col min="10500" max="10500" width="22" style="60" customWidth="1"/>
    <col min="10501" max="10501" width="9.7265625" style="60" customWidth="1"/>
    <col min="10502" max="10502" width="24.7265625" style="60" customWidth="1"/>
    <col min="10503" max="10503" width="9" style="60" customWidth="1"/>
    <col min="10504" max="10504" width="28.26953125" style="60" customWidth="1"/>
    <col min="10505" max="10505" width="9" style="60" customWidth="1"/>
    <col min="10506" max="10506" width="22.26953125" style="60" customWidth="1"/>
    <col min="10507" max="10507" width="9.7265625" style="60" customWidth="1"/>
    <col min="10508" max="10508" width="22.54296875" style="60" customWidth="1"/>
    <col min="10509" max="10509" width="9.453125" style="60" customWidth="1"/>
    <col min="10510" max="10737" width="9.26953125" style="60"/>
    <col min="10738" max="10738" width="2.26953125" style="60" customWidth="1"/>
    <col min="10739" max="10739" width="44.26953125" style="60" customWidth="1"/>
    <col min="10740" max="10740" width="18.7265625" style="60" customWidth="1"/>
    <col min="10741" max="10741" width="6.54296875" style="60" customWidth="1"/>
    <col min="10742" max="10742" width="22.26953125" style="60" customWidth="1"/>
    <col min="10743" max="10743" width="5" style="60" customWidth="1"/>
    <col min="10744" max="10755" width="4.7265625" style="60" customWidth="1"/>
    <col min="10756" max="10756" width="22" style="60" customWidth="1"/>
    <col min="10757" max="10757" width="9.7265625" style="60" customWidth="1"/>
    <col min="10758" max="10758" width="24.7265625" style="60" customWidth="1"/>
    <col min="10759" max="10759" width="9" style="60" customWidth="1"/>
    <col min="10760" max="10760" width="28.26953125" style="60" customWidth="1"/>
    <col min="10761" max="10761" width="9" style="60" customWidth="1"/>
    <col min="10762" max="10762" width="22.26953125" style="60" customWidth="1"/>
    <col min="10763" max="10763" width="9.7265625" style="60" customWidth="1"/>
    <col min="10764" max="10764" width="22.54296875" style="60" customWidth="1"/>
    <col min="10765" max="10765" width="9.453125" style="60" customWidth="1"/>
    <col min="10766" max="10993" width="9.26953125" style="60"/>
    <col min="10994" max="10994" width="2.26953125" style="60" customWidth="1"/>
    <col min="10995" max="10995" width="44.26953125" style="60" customWidth="1"/>
    <col min="10996" max="10996" width="18.7265625" style="60" customWidth="1"/>
    <col min="10997" max="10997" width="6.54296875" style="60" customWidth="1"/>
    <col min="10998" max="10998" width="22.26953125" style="60" customWidth="1"/>
    <col min="10999" max="10999" width="5" style="60" customWidth="1"/>
    <col min="11000" max="11011" width="4.7265625" style="60" customWidth="1"/>
    <col min="11012" max="11012" width="22" style="60" customWidth="1"/>
    <col min="11013" max="11013" width="9.7265625" style="60" customWidth="1"/>
    <col min="11014" max="11014" width="24.7265625" style="60" customWidth="1"/>
    <col min="11015" max="11015" width="9" style="60" customWidth="1"/>
    <col min="11016" max="11016" width="28.26953125" style="60" customWidth="1"/>
    <col min="11017" max="11017" width="9" style="60" customWidth="1"/>
    <col min="11018" max="11018" width="22.26953125" style="60" customWidth="1"/>
    <col min="11019" max="11019" width="9.7265625" style="60" customWidth="1"/>
    <col min="11020" max="11020" width="22.54296875" style="60" customWidth="1"/>
    <col min="11021" max="11021" width="9.453125" style="60" customWidth="1"/>
    <col min="11022" max="11249" width="9.26953125" style="60"/>
    <col min="11250" max="11250" width="2.26953125" style="60" customWidth="1"/>
    <col min="11251" max="11251" width="44.26953125" style="60" customWidth="1"/>
    <col min="11252" max="11252" width="18.7265625" style="60" customWidth="1"/>
    <col min="11253" max="11253" width="6.54296875" style="60" customWidth="1"/>
    <col min="11254" max="11254" width="22.26953125" style="60" customWidth="1"/>
    <col min="11255" max="11255" width="5" style="60" customWidth="1"/>
    <col min="11256" max="11267" width="4.7265625" style="60" customWidth="1"/>
    <col min="11268" max="11268" width="22" style="60" customWidth="1"/>
    <col min="11269" max="11269" width="9.7265625" style="60" customWidth="1"/>
    <col min="11270" max="11270" width="24.7265625" style="60" customWidth="1"/>
    <col min="11271" max="11271" width="9" style="60" customWidth="1"/>
    <col min="11272" max="11272" width="28.26953125" style="60" customWidth="1"/>
    <col min="11273" max="11273" width="9" style="60" customWidth="1"/>
    <col min="11274" max="11274" width="22.26953125" style="60" customWidth="1"/>
    <col min="11275" max="11275" width="9.7265625" style="60" customWidth="1"/>
    <col min="11276" max="11276" width="22.54296875" style="60" customWidth="1"/>
    <col min="11277" max="11277" width="9.453125" style="60" customWidth="1"/>
    <col min="11278" max="11505" width="9.26953125" style="60"/>
    <col min="11506" max="11506" width="2.26953125" style="60" customWidth="1"/>
    <col min="11507" max="11507" width="44.26953125" style="60" customWidth="1"/>
    <col min="11508" max="11508" width="18.7265625" style="60" customWidth="1"/>
    <col min="11509" max="11509" width="6.54296875" style="60" customWidth="1"/>
    <col min="11510" max="11510" width="22.26953125" style="60" customWidth="1"/>
    <col min="11511" max="11511" width="5" style="60" customWidth="1"/>
    <col min="11512" max="11523" width="4.7265625" style="60" customWidth="1"/>
    <col min="11524" max="11524" width="22" style="60" customWidth="1"/>
    <col min="11525" max="11525" width="9.7265625" style="60" customWidth="1"/>
    <col min="11526" max="11526" width="24.7265625" style="60" customWidth="1"/>
    <col min="11527" max="11527" width="9" style="60" customWidth="1"/>
    <col min="11528" max="11528" width="28.26953125" style="60" customWidth="1"/>
    <col min="11529" max="11529" width="9" style="60" customWidth="1"/>
    <col min="11530" max="11530" width="22.26953125" style="60" customWidth="1"/>
    <col min="11531" max="11531" width="9.7265625" style="60" customWidth="1"/>
    <col min="11532" max="11532" width="22.54296875" style="60" customWidth="1"/>
    <col min="11533" max="11533" width="9.453125" style="60" customWidth="1"/>
    <col min="11534" max="11761" width="9.26953125" style="60"/>
    <col min="11762" max="11762" width="2.26953125" style="60" customWidth="1"/>
    <col min="11763" max="11763" width="44.26953125" style="60" customWidth="1"/>
    <col min="11764" max="11764" width="18.7265625" style="60" customWidth="1"/>
    <col min="11765" max="11765" width="6.54296875" style="60" customWidth="1"/>
    <col min="11766" max="11766" width="22.26953125" style="60" customWidth="1"/>
    <col min="11767" max="11767" width="5" style="60" customWidth="1"/>
    <col min="11768" max="11779" width="4.7265625" style="60" customWidth="1"/>
    <col min="11780" max="11780" width="22" style="60" customWidth="1"/>
    <col min="11781" max="11781" width="9.7265625" style="60" customWidth="1"/>
    <col min="11782" max="11782" width="24.7265625" style="60" customWidth="1"/>
    <col min="11783" max="11783" width="9" style="60" customWidth="1"/>
    <col min="11784" max="11784" width="28.26953125" style="60" customWidth="1"/>
    <col min="11785" max="11785" width="9" style="60" customWidth="1"/>
    <col min="11786" max="11786" width="22.26953125" style="60" customWidth="1"/>
    <col min="11787" max="11787" width="9.7265625" style="60" customWidth="1"/>
    <col min="11788" max="11788" width="22.54296875" style="60" customWidth="1"/>
    <col min="11789" max="11789" width="9.453125" style="60" customWidth="1"/>
    <col min="11790" max="12017" width="9.26953125" style="60"/>
    <col min="12018" max="12018" width="2.26953125" style="60" customWidth="1"/>
    <col min="12019" max="12019" width="44.26953125" style="60" customWidth="1"/>
    <col min="12020" max="12020" width="18.7265625" style="60" customWidth="1"/>
    <col min="12021" max="12021" width="6.54296875" style="60" customWidth="1"/>
    <col min="12022" max="12022" width="22.26953125" style="60" customWidth="1"/>
    <col min="12023" max="12023" width="5" style="60" customWidth="1"/>
    <col min="12024" max="12035" width="4.7265625" style="60" customWidth="1"/>
    <col min="12036" max="12036" width="22" style="60" customWidth="1"/>
    <col min="12037" max="12037" width="9.7265625" style="60" customWidth="1"/>
    <col min="12038" max="12038" width="24.7265625" style="60" customWidth="1"/>
    <col min="12039" max="12039" width="9" style="60" customWidth="1"/>
    <col min="12040" max="12040" width="28.26953125" style="60" customWidth="1"/>
    <col min="12041" max="12041" width="9" style="60" customWidth="1"/>
    <col min="12042" max="12042" width="22.26953125" style="60" customWidth="1"/>
    <col min="12043" max="12043" width="9.7265625" style="60" customWidth="1"/>
    <col min="12044" max="12044" width="22.54296875" style="60" customWidth="1"/>
    <col min="12045" max="12045" width="9.453125" style="60" customWidth="1"/>
    <col min="12046" max="12273" width="9.26953125" style="60"/>
    <col min="12274" max="12274" width="2.26953125" style="60" customWidth="1"/>
    <col min="12275" max="12275" width="44.26953125" style="60" customWidth="1"/>
    <col min="12276" max="12276" width="18.7265625" style="60" customWidth="1"/>
    <col min="12277" max="12277" width="6.54296875" style="60" customWidth="1"/>
    <col min="12278" max="12278" width="22.26953125" style="60" customWidth="1"/>
    <col min="12279" max="12279" width="5" style="60" customWidth="1"/>
    <col min="12280" max="12291" width="4.7265625" style="60" customWidth="1"/>
    <col min="12292" max="12292" width="22" style="60" customWidth="1"/>
    <col min="12293" max="12293" width="9.7265625" style="60" customWidth="1"/>
    <col min="12294" max="12294" width="24.7265625" style="60" customWidth="1"/>
    <col min="12295" max="12295" width="9" style="60" customWidth="1"/>
    <col min="12296" max="12296" width="28.26953125" style="60" customWidth="1"/>
    <col min="12297" max="12297" width="9" style="60" customWidth="1"/>
    <col min="12298" max="12298" width="22.26953125" style="60" customWidth="1"/>
    <col min="12299" max="12299" width="9.7265625" style="60" customWidth="1"/>
    <col min="12300" max="12300" width="22.54296875" style="60" customWidth="1"/>
    <col min="12301" max="12301" width="9.453125" style="60" customWidth="1"/>
    <col min="12302" max="12529" width="9.26953125" style="60"/>
    <col min="12530" max="12530" width="2.26953125" style="60" customWidth="1"/>
    <col min="12531" max="12531" width="44.26953125" style="60" customWidth="1"/>
    <col min="12532" max="12532" width="18.7265625" style="60" customWidth="1"/>
    <col min="12533" max="12533" width="6.54296875" style="60" customWidth="1"/>
    <col min="12534" max="12534" width="22.26953125" style="60" customWidth="1"/>
    <col min="12535" max="12535" width="5" style="60" customWidth="1"/>
    <col min="12536" max="12547" width="4.7265625" style="60" customWidth="1"/>
    <col min="12548" max="12548" width="22" style="60" customWidth="1"/>
    <col min="12549" max="12549" width="9.7265625" style="60" customWidth="1"/>
    <col min="12550" max="12550" width="24.7265625" style="60" customWidth="1"/>
    <col min="12551" max="12551" width="9" style="60" customWidth="1"/>
    <col min="12552" max="12552" width="28.26953125" style="60" customWidth="1"/>
    <col min="12553" max="12553" width="9" style="60" customWidth="1"/>
    <col min="12554" max="12554" width="22.26953125" style="60" customWidth="1"/>
    <col min="12555" max="12555" width="9.7265625" style="60" customWidth="1"/>
    <col min="12556" max="12556" width="22.54296875" style="60" customWidth="1"/>
    <col min="12557" max="12557" width="9.453125" style="60" customWidth="1"/>
    <col min="12558" max="12785" width="9.26953125" style="60"/>
    <col min="12786" max="12786" width="2.26953125" style="60" customWidth="1"/>
    <col min="12787" max="12787" width="44.26953125" style="60" customWidth="1"/>
    <col min="12788" max="12788" width="18.7265625" style="60" customWidth="1"/>
    <col min="12789" max="12789" width="6.54296875" style="60" customWidth="1"/>
    <col min="12790" max="12790" width="22.26953125" style="60" customWidth="1"/>
    <col min="12791" max="12791" width="5" style="60" customWidth="1"/>
    <col min="12792" max="12803" width="4.7265625" style="60" customWidth="1"/>
    <col min="12804" max="12804" width="22" style="60" customWidth="1"/>
    <col min="12805" max="12805" width="9.7265625" style="60" customWidth="1"/>
    <col min="12806" max="12806" width="24.7265625" style="60" customWidth="1"/>
    <col min="12807" max="12807" width="9" style="60" customWidth="1"/>
    <col min="12808" max="12808" width="28.26953125" style="60" customWidth="1"/>
    <col min="12809" max="12809" width="9" style="60" customWidth="1"/>
    <col min="12810" max="12810" width="22.26953125" style="60" customWidth="1"/>
    <col min="12811" max="12811" width="9.7265625" style="60" customWidth="1"/>
    <col min="12812" max="12812" width="22.54296875" style="60" customWidth="1"/>
    <col min="12813" max="12813" width="9.453125" style="60" customWidth="1"/>
    <col min="12814" max="13041" width="9.26953125" style="60"/>
    <col min="13042" max="13042" width="2.26953125" style="60" customWidth="1"/>
    <col min="13043" max="13043" width="44.26953125" style="60" customWidth="1"/>
    <col min="13044" max="13044" width="18.7265625" style="60" customWidth="1"/>
    <col min="13045" max="13045" width="6.54296875" style="60" customWidth="1"/>
    <col min="13046" max="13046" width="22.26953125" style="60" customWidth="1"/>
    <col min="13047" max="13047" width="5" style="60" customWidth="1"/>
    <col min="13048" max="13059" width="4.7265625" style="60" customWidth="1"/>
    <col min="13060" max="13060" width="22" style="60" customWidth="1"/>
    <col min="13061" max="13061" width="9.7265625" style="60" customWidth="1"/>
    <col min="13062" max="13062" width="24.7265625" style="60" customWidth="1"/>
    <col min="13063" max="13063" width="9" style="60" customWidth="1"/>
    <col min="13064" max="13064" width="28.26953125" style="60" customWidth="1"/>
    <col min="13065" max="13065" width="9" style="60" customWidth="1"/>
    <col min="13066" max="13066" width="22.26953125" style="60" customWidth="1"/>
    <col min="13067" max="13067" width="9.7265625" style="60" customWidth="1"/>
    <col min="13068" max="13068" width="22.54296875" style="60" customWidth="1"/>
    <col min="13069" max="13069" width="9.453125" style="60" customWidth="1"/>
    <col min="13070" max="13297" width="9.26953125" style="60"/>
    <col min="13298" max="13298" width="2.26953125" style="60" customWidth="1"/>
    <col min="13299" max="13299" width="44.26953125" style="60" customWidth="1"/>
    <col min="13300" max="13300" width="18.7265625" style="60" customWidth="1"/>
    <col min="13301" max="13301" width="6.54296875" style="60" customWidth="1"/>
    <col min="13302" max="13302" width="22.26953125" style="60" customWidth="1"/>
    <col min="13303" max="13303" width="5" style="60" customWidth="1"/>
    <col min="13304" max="13315" width="4.7265625" style="60" customWidth="1"/>
    <col min="13316" max="13316" width="22" style="60" customWidth="1"/>
    <col min="13317" max="13317" width="9.7265625" style="60" customWidth="1"/>
    <col min="13318" max="13318" width="24.7265625" style="60" customWidth="1"/>
    <col min="13319" max="13319" width="9" style="60" customWidth="1"/>
    <col min="13320" max="13320" width="28.26953125" style="60" customWidth="1"/>
    <col min="13321" max="13321" width="9" style="60" customWidth="1"/>
    <col min="13322" max="13322" width="22.26953125" style="60" customWidth="1"/>
    <col min="13323" max="13323" width="9.7265625" style="60" customWidth="1"/>
    <col min="13324" max="13324" width="22.54296875" style="60" customWidth="1"/>
    <col min="13325" max="13325" width="9.453125" style="60" customWidth="1"/>
    <col min="13326" max="13553" width="9.26953125" style="60"/>
    <col min="13554" max="13554" width="2.26953125" style="60" customWidth="1"/>
    <col min="13555" max="13555" width="44.26953125" style="60" customWidth="1"/>
    <col min="13556" max="13556" width="18.7265625" style="60" customWidth="1"/>
    <col min="13557" max="13557" width="6.54296875" style="60" customWidth="1"/>
    <col min="13558" max="13558" width="22.26953125" style="60" customWidth="1"/>
    <col min="13559" max="13559" width="5" style="60" customWidth="1"/>
    <col min="13560" max="13571" width="4.7265625" style="60" customWidth="1"/>
    <col min="13572" max="13572" width="22" style="60" customWidth="1"/>
    <col min="13573" max="13573" width="9.7265625" style="60" customWidth="1"/>
    <col min="13574" max="13574" width="24.7265625" style="60" customWidth="1"/>
    <col min="13575" max="13575" width="9" style="60" customWidth="1"/>
    <col min="13576" max="13576" width="28.26953125" style="60" customWidth="1"/>
    <col min="13577" max="13577" width="9" style="60" customWidth="1"/>
    <col min="13578" max="13578" width="22.26953125" style="60" customWidth="1"/>
    <col min="13579" max="13579" width="9.7265625" style="60" customWidth="1"/>
    <col min="13580" max="13580" width="22.54296875" style="60" customWidth="1"/>
    <col min="13581" max="13581" width="9.453125" style="60" customWidth="1"/>
    <col min="13582" max="13809" width="9.26953125" style="60"/>
    <col min="13810" max="13810" width="2.26953125" style="60" customWidth="1"/>
    <col min="13811" max="13811" width="44.26953125" style="60" customWidth="1"/>
    <col min="13812" max="13812" width="18.7265625" style="60" customWidth="1"/>
    <col min="13813" max="13813" width="6.54296875" style="60" customWidth="1"/>
    <col min="13814" max="13814" width="22.26953125" style="60" customWidth="1"/>
    <col min="13815" max="13815" width="5" style="60" customWidth="1"/>
    <col min="13816" max="13827" width="4.7265625" style="60" customWidth="1"/>
    <col min="13828" max="13828" width="22" style="60" customWidth="1"/>
    <col min="13829" max="13829" width="9.7265625" style="60" customWidth="1"/>
    <col min="13830" max="13830" width="24.7265625" style="60" customWidth="1"/>
    <col min="13831" max="13831" width="9" style="60" customWidth="1"/>
    <col min="13832" max="13832" width="28.26953125" style="60" customWidth="1"/>
    <col min="13833" max="13833" width="9" style="60" customWidth="1"/>
    <col min="13834" max="13834" width="22.26953125" style="60" customWidth="1"/>
    <col min="13835" max="13835" width="9.7265625" style="60" customWidth="1"/>
    <col min="13836" max="13836" width="22.54296875" style="60" customWidth="1"/>
    <col min="13837" max="13837" width="9.453125" style="60" customWidth="1"/>
    <col min="13838" max="14065" width="9.26953125" style="60"/>
    <col min="14066" max="14066" width="2.26953125" style="60" customWidth="1"/>
    <col min="14067" max="14067" width="44.26953125" style="60" customWidth="1"/>
    <col min="14068" max="14068" width="18.7265625" style="60" customWidth="1"/>
    <col min="14069" max="14069" width="6.54296875" style="60" customWidth="1"/>
    <col min="14070" max="14070" width="22.26953125" style="60" customWidth="1"/>
    <col min="14071" max="14071" width="5" style="60" customWidth="1"/>
    <col min="14072" max="14083" width="4.7265625" style="60" customWidth="1"/>
    <col min="14084" max="14084" width="22" style="60" customWidth="1"/>
    <col min="14085" max="14085" width="9.7265625" style="60" customWidth="1"/>
    <col min="14086" max="14086" width="24.7265625" style="60" customWidth="1"/>
    <col min="14087" max="14087" width="9" style="60" customWidth="1"/>
    <col min="14088" max="14088" width="28.26953125" style="60" customWidth="1"/>
    <col min="14089" max="14089" width="9" style="60" customWidth="1"/>
    <col min="14090" max="14090" width="22.26953125" style="60" customWidth="1"/>
    <col min="14091" max="14091" width="9.7265625" style="60" customWidth="1"/>
    <col min="14092" max="14092" width="22.54296875" style="60" customWidth="1"/>
    <col min="14093" max="14093" width="9.453125" style="60" customWidth="1"/>
    <col min="14094" max="14321" width="9.26953125" style="60"/>
    <col min="14322" max="14322" width="2.26953125" style="60" customWidth="1"/>
    <col min="14323" max="14323" width="44.26953125" style="60" customWidth="1"/>
    <col min="14324" max="14324" width="18.7265625" style="60" customWidth="1"/>
    <col min="14325" max="14325" width="6.54296875" style="60" customWidth="1"/>
    <col min="14326" max="14326" width="22.26953125" style="60" customWidth="1"/>
    <col min="14327" max="14327" width="5" style="60" customWidth="1"/>
    <col min="14328" max="14339" width="4.7265625" style="60" customWidth="1"/>
    <col min="14340" max="14340" width="22" style="60" customWidth="1"/>
    <col min="14341" max="14341" width="9.7265625" style="60" customWidth="1"/>
    <col min="14342" max="14342" width="24.7265625" style="60" customWidth="1"/>
    <col min="14343" max="14343" width="9" style="60" customWidth="1"/>
    <col min="14344" max="14344" width="28.26953125" style="60" customWidth="1"/>
    <col min="14345" max="14345" width="9" style="60" customWidth="1"/>
    <col min="14346" max="14346" width="22.26953125" style="60" customWidth="1"/>
    <col min="14347" max="14347" width="9.7265625" style="60" customWidth="1"/>
    <col min="14348" max="14348" width="22.54296875" style="60" customWidth="1"/>
    <col min="14349" max="14349" width="9.453125" style="60" customWidth="1"/>
    <col min="14350" max="14577" width="9.26953125" style="60"/>
    <col min="14578" max="14578" width="2.26953125" style="60" customWidth="1"/>
    <col min="14579" max="14579" width="44.26953125" style="60" customWidth="1"/>
    <col min="14580" max="14580" width="18.7265625" style="60" customWidth="1"/>
    <col min="14581" max="14581" width="6.54296875" style="60" customWidth="1"/>
    <col min="14582" max="14582" width="22.26953125" style="60" customWidth="1"/>
    <col min="14583" max="14583" width="5" style="60" customWidth="1"/>
    <col min="14584" max="14595" width="4.7265625" style="60" customWidth="1"/>
    <col min="14596" max="14596" width="22" style="60" customWidth="1"/>
    <col min="14597" max="14597" width="9.7265625" style="60" customWidth="1"/>
    <col min="14598" max="14598" width="24.7265625" style="60" customWidth="1"/>
    <col min="14599" max="14599" width="9" style="60" customWidth="1"/>
    <col min="14600" max="14600" width="28.26953125" style="60" customWidth="1"/>
    <col min="14601" max="14601" width="9" style="60" customWidth="1"/>
    <col min="14602" max="14602" width="22.26953125" style="60" customWidth="1"/>
    <col min="14603" max="14603" width="9.7265625" style="60" customWidth="1"/>
    <col min="14604" max="14604" width="22.54296875" style="60" customWidth="1"/>
    <col min="14605" max="14605" width="9.453125" style="60" customWidth="1"/>
    <col min="14606" max="14833" width="9.26953125" style="60"/>
    <col min="14834" max="14834" width="2.26953125" style="60" customWidth="1"/>
    <col min="14835" max="14835" width="44.26953125" style="60" customWidth="1"/>
    <col min="14836" max="14836" width="18.7265625" style="60" customWidth="1"/>
    <col min="14837" max="14837" width="6.54296875" style="60" customWidth="1"/>
    <col min="14838" max="14838" width="22.26953125" style="60" customWidth="1"/>
    <col min="14839" max="14839" width="5" style="60" customWidth="1"/>
    <col min="14840" max="14851" width="4.7265625" style="60" customWidth="1"/>
    <col min="14852" max="14852" width="22" style="60" customWidth="1"/>
    <col min="14853" max="14853" width="9.7265625" style="60" customWidth="1"/>
    <col min="14854" max="14854" width="24.7265625" style="60" customWidth="1"/>
    <col min="14855" max="14855" width="9" style="60" customWidth="1"/>
    <col min="14856" max="14856" width="28.26953125" style="60" customWidth="1"/>
    <col min="14857" max="14857" width="9" style="60" customWidth="1"/>
    <col min="14858" max="14858" width="22.26953125" style="60" customWidth="1"/>
    <col min="14859" max="14859" width="9.7265625" style="60" customWidth="1"/>
    <col min="14860" max="14860" width="22.54296875" style="60" customWidth="1"/>
    <col min="14861" max="14861" width="9.453125" style="60" customWidth="1"/>
    <col min="14862" max="15089" width="9.26953125" style="60"/>
    <col min="15090" max="15090" width="2.26953125" style="60" customWidth="1"/>
    <col min="15091" max="15091" width="44.26953125" style="60" customWidth="1"/>
    <col min="15092" max="15092" width="18.7265625" style="60" customWidth="1"/>
    <col min="15093" max="15093" width="6.54296875" style="60" customWidth="1"/>
    <col min="15094" max="15094" width="22.26953125" style="60" customWidth="1"/>
    <col min="15095" max="15095" width="5" style="60" customWidth="1"/>
    <col min="15096" max="15107" width="4.7265625" style="60" customWidth="1"/>
    <col min="15108" max="15108" width="22" style="60" customWidth="1"/>
    <col min="15109" max="15109" width="9.7265625" style="60" customWidth="1"/>
    <col min="15110" max="15110" width="24.7265625" style="60" customWidth="1"/>
    <col min="15111" max="15111" width="9" style="60" customWidth="1"/>
    <col min="15112" max="15112" width="28.26953125" style="60" customWidth="1"/>
    <col min="15113" max="15113" width="9" style="60" customWidth="1"/>
    <col min="15114" max="15114" width="22.26953125" style="60" customWidth="1"/>
    <col min="15115" max="15115" width="9.7265625" style="60" customWidth="1"/>
    <col min="15116" max="15116" width="22.54296875" style="60" customWidth="1"/>
    <col min="15117" max="15117" width="9.453125" style="60" customWidth="1"/>
    <col min="15118" max="15345" width="9.26953125" style="60"/>
    <col min="15346" max="15346" width="2.26953125" style="60" customWidth="1"/>
    <col min="15347" max="15347" width="44.26953125" style="60" customWidth="1"/>
    <col min="15348" max="15348" width="18.7265625" style="60" customWidth="1"/>
    <col min="15349" max="15349" width="6.54296875" style="60" customWidth="1"/>
    <col min="15350" max="15350" width="22.26953125" style="60" customWidth="1"/>
    <col min="15351" max="15351" width="5" style="60" customWidth="1"/>
    <col min="15352" max="15363" width="4.7265625" style="60" customWidth="1"/>
    <col min="15364" max="15364" width="22" style="60" customWidth="1"/>
    <col min="15365" max="15365" width="9.7265625" style="60" customWidth="1"/>
    <col min="15366" max="15366" width="24.7265625" style="60" customWidth="1"/>
    <col min="15367" max="15367" width="9" style="60" customWidth="1"/>
    <col min="15368" max="15368" width="28.26953125" style="60" customWidth="1"/>
    <col min="15369" max="15369" width="9" style="60" customWidth="1"/>
    <col min="15370" max="15370" width="22.26953125" style="60" customWidth="1"/>
    <col min="15371" max="15371" width="9.7265625" style="60" customWidth="1"/>
    <col min="15372" max="15372" width="22.54296875" style="60" customWidth="1"/>
    <col min="15373" max="15373" width="9.453125" style="60" customWidth="1"/>
    <col min="15374" max="15601" width="9.26953125" style="60"/>
    <col min="15602" max="15602" width="2.26953125" style="60" customWidth="1"/>
    <col min="15603" max="15603" width="44.26953125" style="60" customWidth="1"/>
    <col min="15604" max="15604" width="18.7265625" style="60" customWidth="1"/>
    <col min="15605" max="15605" width="6.54296875" style="60" customWidth="1"/>
    <col min="15606" max="15606" width="22.26953125" style="60" customWidth="1"/>
    <col min="15607" max="15607" width="5" style="60" customWidth="1"/>
    <col min="15608" max="15619" width="4.7265625" style="60" customWidth="1"/>
    <col min="15620" max="15620" width="22" style="60" customWidth="1"/>
    <col min="15621" max="15621" width="9.7265625" style="60" customWidth="1"/>
    <col min="15622" max="15622" width="24.7265625" style="60" customWidth="1"/>
    <col min="15623" max="15623" width="9" style="60" customWidth="1"/>
    <col min="15624" max="15624" width="28.26953125" style="60" customWidth="1"/>
    <col min="15625" max="15625" width="9" style="60" customWidth="1"/>
    <col min="15626" max="15626" width="22.26953125" style="60" customWidth="1"/>
    <col min="15627" max="15627" width="9.7265625" style="60" customWidth="1"/>
    <col min="15628" max="15628" width="22.54296875" style="60" customWidth="1"/>
    <col min="15629" max="15629" width="9.453125" style="60" customWidth="1"/>
    <col min="15630" max="15857" width="9.26953125" style="60"/>
    <col min="15858" max="15858" width="2.26953125" style="60" customWidth="1"/>
    <col min="15859" max="15859" width="44.26953125" style="60" customWidth="1"/>
    <col min="15860" max="15860" width="18.7265625" style="60" customWidth="1"/>
    <col min="15861" max="15861" width="6.54296875" style="60" customWidth="1"/>
    <col min="15862" max="15862" width="22.26953125" style="60" customWidth="1"/>
    <col min="15863" max="15863" width="5" style="60" customWidth="1"/>
    <col min="15864" max="15875" width="4.7265625" style="60" customWidth="1"/>
    <col min="15876" max="15876" width="22" style="60" customWidth="1"/>
    <col min="15877" max="15877" width="9.7265625" style="60" customWidth="1"/>
    <col min="15878" max="15878" width="24.7265625" style="60" customWidth="1"/>
    <col min="15879" max="15879" width="9" style="60" customWidth="1"/>
    <col min="15880" max="15880" width="28.26953125" style="60" customWidth="1"/>
    <col min="15881" max="15881" width="9" style="60" customWidth="1"/>
    <col min="15882" max="15882" width="22.26953125" style="60" customWidth="1"/>
    <col min="15883" max="15883" width="9.7265625" style="60" customWidth="1"/>
    <col min="15884" max="15884" width="22.54296875" style="60" customWidth="1"/>
    <col min="15885" max="15885" width="9.453125" style="60" customWidth="1"/>
    <col min="15886" max="16113" width="9.26953125" style="60"/>
    <col min="16114" max="16114" width="2.26953125" style="60" customWidth="1"/>
    <col min="16115" max="16115" width="44.26953125" style="60" customWidth="1"/>
    <col min="16116" max="16116" width="18.7265625" style="60" customWidth="1"/>
    <col min="16117" max="16117" width="6.54296875" style="60" customWidth="1"/>
    <col min="16118" max="16118" width="22.26953125" style="60" customWidth="1"/>
    <col min="16119" max="16119" width="5" style="60" customWidth="1"/>
    <col min="16120" max="16131" width="4.7265625" style="60" customWidth="1"/>
    <col min="16132" max="16132" width="22" style="60" customWidth="1"/>
    <col min="16133" max="16133" width="9.7265625" style="60" customWidth="1"/>
    <col min="16134" max="16134" width="24.7265625" style="60" customWidth="1"/>
    <col min="16135" max="16135" width="9" style="60" customWidth="1"/>
    <col min="16136" max="16136" width="28.26953125" style="60" customWidth="1"/>
    <col min="16137" max="16137" width="9" style="60" customWidth="1"/>
    <col min="16138" max="16138" width="22.26953125" style="60" customWidth="1"/>
    <col min="16139" max="16139" width="9.7265625" style="60" customWidth="1"/>
    <col min="16140" max="16140" width="22.54296875" style="60" customWidth="1"/>
    <col min="16141" max="16141" width="9.453125" style="60" customWidth="1"/>
    <col min="16142" max="16384" width="9.26953125" style="60"/>
  </cols>
  <sheetData>
    <row r="2" spans="1:30" ht="23.65" customHeight="1">
      <c r="B2" s="233"/>
      <c r="C2" s="234" t="s">
        <v>41</v>
      </c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5" t="s">
        <v>0</v>
      </c>
      <c r="W2" s="235"/>
    </row>
    <row r="3" spans="1:30" ht="23.65" customHeight="1">
      <c r="A3" s="61"/>
      <c r="B3" s="233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5" t="s">
        <v>39</v>
      </c>
      <c r="W3" s="235"/>
    </row>
    <row r="4" spans="1:30" ht="23">
      <c r="A4" s="61"/>
      <c r="B4" s="62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30" s="64" customFormat="1" ht="36" customHeight="1">
      <c r="A5" s="65"/>
      <c r="B5" s="66" t="s">
        <v>1</v>
      </c>
      <c r="C5" s="66" t="s">
        <v>2</v>
      </c>
      <c r="D5" s="236" t="s">
        <v>3</v>
      </c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 t="s">
        <v>4</v>
      </c>
      <c r="Q5" s="236"/>
      <c r="R5" s="236"/>
      <c r="S5" s="236"/>
      <c r="T5" s="236"/>
      <c r="U5" s="236"/>
      <c r="V5" s="236" t="s">
        <v>5</v>
      </c>
      <c r="W5" s="236"/>
    </row>
    <row r="6" spans="1:30" s="64" customFormat="1" ht="30" customHeight="1">
      <c r="A6" s="65"/>
      <c r="B6" s="67" t="s">
        <v>346</v>
      </c>
      <c r="C6" s="67">
        <v>20100134706</v>
      </c>
      <c r="D6" s="243" t="s">
        <v>7</v>
      </c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 t="s">
        <v>8</v>
      </c>
      <c r="Q6" s="243"/>
      <c r="R6" s="243"/>
      <c r="S6" s="243"/>
      <c r="T6" s="243"/>
      <c r="U6" s="243"/>
      <c r="V6" s="243">
        <v>383</v>
      </c>
      <c r="W6" s="243"/>
    </row>
    <row r="7" spans="1:30" ht="32.65" customHeight="1">
      <c r="A7" s="68"/>
      <c r="B7" s="236" t="s">
        <v>9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</row>
    <row r="8" spans="1:30" ht="32.65" customHeight="1">
      <c r="A8" s="68"/>
      <c r="B8" s="244" t="s">
        <v>43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</row>
    <row r="9" spans="1:30" ht="32.65" customHeight="1">
      <c r="A9" s="68"/>
      <c r="B9" s="66" t="s">
        <v>14</v>
      </c>
      <c r="C9" s="230" t="s">
        <v>389</v>
      </c>
      <c r="D9" s="231"/>
      <c r="E9" s="231"/>
      <c r="F9" s="232"/>
      <c r="G9" s="66" t="s">
        <v>390</v>
      </c>
      <c r="H9" s="236" t="s">
        <v>10</v>
      </c>
      <c r="I9" s="236"/>
      <c r="J9" s="236"/>
      <c r="K9" s="236"/>
      <c r="L9" s="236"/>
      <c r="M9" s="236"/>
      <c r="N9" s="236"/>
      <c r="O9" s="236"/>
      <c r="P9" s="236"/>
      <c r="Q9" s="236" t="s">
        <v>11</v>
      </c>
      <c r="R9" s="236"/>
      <c r="S9" s="236"/>
      <c r="T9" s="236"/>
      <c r="U9" s="236"/>
      <c r="V9" s="66" t="s">
        <v>12</v>
      </c>
      <c r="W9" s="66" t="s">
        <v>13</v>
      </c>
    </row>
    <row r="10" spans="1:30" ht="55" customHeight="1">
      <c r="A10" s="68"/>
      <c r="B10" s="69" t="s">
        <v>476</v>
      </c>
      <c r="C10" s="245" t="s">
        <v>474</v>
      </c>
      <c r="D10" s="246"/>
      <c r="E10" s="246"/>
      <c r="F10" s="247"/>
      <c r="G10" s="151" t="s">
        <v>475</v>
      </c>
      <c r="H10" s="238" t="s">
        <v>60</v>
      </c>
      <c r="I10" s="238"/>
      <c r="J10" s="238"/>
      <c r="K10" s="238"/>
      <c r="L10" s="238"/>
      <c r="M10" s="238"/>
      <c r="N10" s="238"/>
      <c r="O10" s="238"/>
      <c r="P10" s="238"/>
      <c r="Q10" s="238" t="s">
        <v>391</v>
      </c>
      <c r="R10" s="238"/>
      <c r="S10" s="238"/>
      <c r="T10" s="238"/>
      <c r="U10" s="238"/>
      <c r="V10" s="69" t="s">
        <v>58</v>
      </c>
      <c r="W10" s="69" t="s">
        <v>46</v>
      </c>
      <c r="AC10" s="60">
        <f>2.7*0.85</f>
        <v>2.2949999999999999</v>
      </c>
      <c r="AD10" s="60">
        <v>100</v>
      </c>
    </row>
    <row r="11" spans="1:30">
      <c r="B11" s="70"/>
      <c r="C11" s="70"/>
      <c r="D11" s="70"/>
      <c r="E11" s="70"/>
      <c r="F11" s="70"/>
      <c r="G11" s="70"/>
      <c r="H11" s="70"/>
      <c r="I11" s="70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AD11" s="60">
        <v>15</v>
      </c>
    </row>
    <row r="12" spans="1:30">
      <c r="B12" s="239" t="s">
        <v>15</v>
      </c>
      <c r="C12" s="239"/>
      <c r="D12" s="239"/>
      <c r="E12" s="241" t="s">
        <v>53</v>
      </c>
      <c r="F12" s="241" t="s">
        <v>219</v>
      </c>
      <c r="G12" s="241" t="s">
        <v>277</v>
      </c>
      <c r="H12" s="241" t="s">
        <v>38</v>
      </c>
      <c r="I12" s="72"/>
      <c r="J12" s="229">
        <v>2025</v>
      </c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8" t="s">
        <v>17</v>
      </c>
      <c r="W12" s="228" t="s">
        <v>48</v>
      </c>
    </row>
    <row r="13" spans="1:30">
      <c r="B13" s="239"/>
      <c r="C13" s="239"/>
      <c r="D13" s="239"/>
      <c r="E13" s="241"/>
      <c r="F13" s="241"/>
      <c r="G13" s="241"/>
      <c r="H13" s="241"/>
      <c r="I13" s="72"/>
      <c r="J13" s="229" t="s">
        <v>18</v>
      </c>
      <c r="K13" s="229"/>
      <c r="L13" s="229"/>
      <c r="M13" s="229" t="s">
        <v>19</v>
      </c>
      <c r="N13" s="229"/>
      <c r="O13" s="229"/>
      <c r="P13" s="229" t="s">
        <v>20</v>
      </c>
      <c r="Q13" s="229"/>
      <c r="R13" s="229"/>
      <c r="S13" s="229" t="s">
        <v>21</v>
      </c>
      <c r="T13" s="229"/>
      <c r="U13" s="229"/>
      <c r="V13" s="228"/>
      <c r="W13" s="228"/>
    </row>
    <row r="14" spans="1:30">
      <c r="B14" s="240"/>
      <c r="C14" s="240"/>
      <c r="D14" s="240"/>
      <c r="E14" s="242"/>
      <c r="F14" s="242"/>
      <c r="G14" s="242"/>
      <c r="H14" s="242"/>
      <c r="I14" s="74"/>
      <c r="J14" s="75" t="s">
        <v>22</v>
      </c>
      <c r="K14" s="75" t="s">
        <v>23</v>
      </c>
      <c r="L14" s="75" t="s">
        <v>24</v>
      </c>
      <c r="M14" s="75" t="s">
        <v>25</v>
      </c>
      <c r="N14" s="75" t="s">
        <v>26</v>
      </c>
      <c r="O14" s="75" t="s">
        <v>27</v>
      </c>
      <c r="P14" s="75" t="s">
        <v>28</v>
      </c>
      <c r="Q14" s="75" t="s">
        <v>29</v>
      </c>
      <c r="R14" s="75" t="s">
        <v>30</v>
      </c>
      <c r="S14" s="75" t="s">
        <v>31</v>
      </c>
      <c r="T14" s="75" t="s">
        <v>32</v>
      </c>
      <c r="U14" s="75" t="s">
        <v>33</v>
      </c>
      <c r="V14" s="237"/>
      <c r="W14" s="237"/>
    </row>
    <row r="15" spans="1:30">
      <c r="B15" s="76" t="s">
        <v>356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8"/>
      <c r="W15" s="79"/>
    </row>
    <row r="16" spans="1:30" ht="15.5" customHeight="1">
      <c r="B16" s="220" t="s">
        <v>464</v>
      </c>
      <c r="C16" s="221"/>
      <c r="D16" s="222"/>
      <c r="E16" s="210" t="s">
        <v>281</v>
      </c>
      <c r="F16" s="210" t="s">
        <v>220</v>
      </c>
      <c r="G16" s="210" t="s">
        <v>385</v>
      </c>
      <c r="H16" s="210" t="s">
        <v>80</v>
      </c>
      <c r="I16" s="81" t="s">
        <v>34</v>
      </c>
      <c r="J16" s="82" t="s">
        <v>34</v>
      </c>
      <c r="K16" s="82" t="s">
        <v>34</v>
      </c>
      <c r="L16" s="82" t="s">
        <v>34</v>
      </c>
      <c r="M16" s="82" t="s">
        <v>50</v>
      </c>
      <c r="N16" s="82" t="s">
        <v>50</v>
      </c>
      <c r="O16" s="82" t="s">
        <v>50</v>
      </c>
      <c r="P16" s="82"/>
      <c r="Q16" s="82"/>
      <c r="R16" s="82"/>
      <c r="S16" s="82"/>
      <c r="T16" s="82"/>
      <c r="U16" s="82"/>
      <c r="V16" s="83">
        <f t="shared" ref="V16:V23" si="0">COUNTIF(J16:U16,I16)</f>
        <v>6</v>
      </c>
      <c r="W16" s="213"/>
      <c r="Y16" s="86"/>
    </row>
    <row r="17" spans="2:25">
      <c r="B17" s="223"/>
      <c r="C17" s="224"/>
      <c r="D17" s="225"/>
      <c r="E17" s="211"/>
      <c r="F17" s="211"/>
      <c r="G17" s="211"/>
      <c r="H17" s="211"/>
      <c r="I17" s="84" t="s">
        <v>35</v>
      </c>
      <c r="J17" s="85">
        <v>1</v>
      </c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3">
        <f t="shared" si="0"/>
        <v>0</v>
      </c>
      <c r="W17" s="214"/>
      <c r="Y17" s="87"/>
    </row>
    <row r="18" spans="2:25" ht="15.65" customHeight="1">
      <c r="B18" s="208" t="s">
        <v>483</v>
      </c>
      <c r="C18" s="208"/>
      <c r="D18" s="208"/>
      <c r="E18" s="209" t="s">
        <v>282</v>
      </c>
      <c r="F18" s="209" t="s">
        <v>220</v>
      </c>
      <c r="G18" s="209" t="s">
        <v>52</v>
      </c>
      <c r="H18" s="209" t="s">
        <v>52</v>
      </c>
      <c r="I18" s="81" t="s">
        <v>34</v>
      </c>
      <c r="J18" s="82" t="s">
        <v>50</v>
      </c>
      <c r="K18" s="82" t="s">
        <v>50</v>
      </c>
      <c r="L18" s="82" t="s">
        <v>50</v>
      </c>
      <c r="M18" s="82"/>
      <c r="N18" s="85"/>
      <c r="O18" s="85"/>
      <c r="P18" s="85"/>
      <c r="Q18" s="85"/>
      <c r="R18" s="85"/>
      <c r="S18" s="85"/>
      <c r="T18" s="85"/>
      <c r="U18" s="85"/>
      <c r="V18" s="83">
        <f t="shared" si="0"/>
        <v>3</v>
      </c>
      <c r="W18" s="213"/>
      <c r="Y18" s="87"/>
    </row>
    <row r="19" spans="2:25">
      <c r="B19" s="208"/>
      <c r="C19" s="208"/>
      <c r="D19" s="208"/>
      <c r="E19" s="209"/>
      <c r="F19" s="209"/>
      <c r="G19" s="209"/>
      <c r="H19" s="209"/>
      <c r="I19" s="84" t="s">
        <v>35</v>
      </c>
      <c r="J19" s="85">
        <v>1</v>
      </c>
      <c r="K19" s="85"/>
      <c r="L19" s="85"/>
      <c r="M19" s="88"/>
      <c r="N19" s="85"/>
      <c r="O19" s="85"/>
      <c r="P19" s="85"/>
      <c r="Q19" s="85"/>
      <c r="R19" s="85"/>
      <c r="S19" s="85"/>
      <c r="T19" s="85"/>
      <c r="U19" s="85"/>
      <c r="V19" s="83">
        <f t="shared" si="0"/>
        <v>0</v>
      </c>
      <c r="W19" s="214"/>
      <c r="Y19" s="87"/>
    </row>
    <row r="20" spans="2:25" ht="16.5" customHeight="1">
      <c r="B20" s="208" t="s">
        <v>348</v>
      </c>
      <c r="C20" s="208"/>
      <c r="D20" s="208"/>
      <c r="E20" s="209" t="s">
        <v>281</v>
      </c>
      <c r="F20" s="209" t="s">
        <v>220</v>
      </c>
      <c r="G20" s="209" t="s">
        <v>387</v>
      </c>
      <c r="H20" s="209" t="s">
        <v>278</v>
      </c>
      <c r="I20" s="81" t="s">
        <v>34</v>
      </c>
      <c r="J20" s="85" t="s">
        <v>50</v>
      </c>
      <c r="K20" s="85" t="s">
        <v>50</v>
      </c>
      <c r="L20" s="85" t="s">
        <v>50</v>
      </c>
      <c r="M20" s="85" t="s">
        <v>50</v>
      </c>
      <c r="N20" s="85" t="s">
        <v>50</v>
      </c>
      <c r="O20" s="85" t="s">
        <v>50</v>
      </c>
      <c r="P20" s="85" t="s">
        <v>50</v>
      </c>
      <c r="Q20" s="85" t="s">
        <v>50</v>
      </c>
      <c r="R20" s="85" t="s">
        <v>50</v>
      </c>
      <c r="S20" s="85" t="s">
        <v>50</v>
      </c>
      <c r="T20" s="85" t="s">
        <v>50</v>
      </c>
      <c r="U20" s="85" t="s">
        <v>50</v>
      </c>
      <c r="V20" s="83">
        <f t="shared" si="0"/>
        <v>12</v>
      </c>
      <c r="W20" s="213"/>
      <c r="Y20" s="86"/>
    </row>
    <row r="21" spans="2:25" ht="16.5" customHeight="1">
      <c r="B21" s="208"/>
      <c r="C21" s="208"/>
      <c r="D21" s="208"/>
      <c r="E21" s="209"/>
      <c r="F21" s="209"/>
      <c r="G21" s="209"/>
      <c r="H21" s="209"/>
      <c r="I21" s="84" t="s">
        <v>35</v>
      </c>
      <c r="J21" s="85">
        <v>1</v>
      </c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3">
        <f t="shared" si="0"/>
        <v>0</v>
      </c>
      <c r="W21" s="214"/>
      <c r="Y21" s="86"/>
    </row>
    <row r="22" spans="2:25" ht="16.5" customHeight="1">
      <c r="B22" s="208" t="s">
        <v>349</v>
      </c>
      <c r="C22" s="208"/>
      <c r="D22" s="208"/>
      <c r="E22" s="209"/>
      <c r="F22" s="209" t="s">
        <v>220</v>
      </c>
      <c r="G22" s="209" t="s">
        <v>387</v>
      </c>
      <c r="H22" s="209" t="s">
        <v>278</v>
      </c>
      <c r="I22" s="81" t="s">
        <v>34</v>
      </c>
      <c r="J22" s="85" t="s">
        <v>34</v>
      </c>
      <c r="K22" s="85" t="s">
        <v>34</v>
      </c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3">
        <f t="shared" si="0"/>
        <v>2</v>
      </c>
      <c r="W22" s="213"/>
      <c r="Y22" s="86"/>
    </row>
    <row r="23" spans="2:25" ht="16.5" customHeight="1">
      <c r="B23" s="208"/>
      <c r="C23" s="208"/>
      <c r="D23" s="208"/>
      <c r="E23" s="209"/>
      <c r="F23" s="209"/>
      <c r="G23" s="209"/>
      <c r="H23" s="209"/>
      <c r="I23" s="84" t="s">
        <v>35</v>
      </c>
      <c r="J23" s="85">
        <v>1</v>
      </c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3">
        <f t="shared" si="0"/>
        <v>0</v>
      </c>
      <c r="W23" s="214"/>
      <c r="Y23" s="86"/>
    </row>
    <row r="24" spans="2:25" ht="16.5" customHeight="1">
      <c r="B24" s="208" t="s">
        <v>350</v>
      </c>
      <c r="C24" s="208"/>
      <c r="D24" s="208"/>
      <c r="E24" s="209"/>
      <c r="F24" s="209" t="s">
        <v>220</v>
      </c>
      <c r="G24" s="209" t="s">
        <v>387</v>
      </c>
      <c r="H24" s="209" t="s">
        <v>278</v>
      </c>
      <c r="I24" s="81" t="s">
        <v>34</v>
      </c>
      <c r="J24" s="85" t="s">
        <v>34</v>
      </c>
      <c r="K24" s="85" t="s">
        <v>34</v>
      </c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3">
        <f t="shared" ref="V24:V39" si="1">COUNTIF(J24:U24,I24)</f>
        <v>2</v>
      </c>
      <c r="W24" s="213"/>
      <c r="Y24" s="86"/>
    </row>
    <row r="25" spans="2:25" ht="16.5" customHeight="1">
      <c r="B25" s="208"/>
      <c r="C25" s="208"/>
      <c r="D25" s="208"/>
      <c r="E25" s="209"/>
      <c r="F25" s="209"/>
      <c r="G25" s="209"/>
      <c r="H25" s="209"/>
      <c r="I25" s="84" t="s">
        <v>35</v>
      </c>
      <c r="J25" s="85">
        <v>1</v>
      </c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3">
        <f t="shared" si="1"/>
        <v>0</v>
      </c>
      <c r="W25" s="214"/>
      <c r="Y25" s="86"/>
    </row>
    <row r="26" spans="2:25" ht="16.5" customHeight="1">
      <c r="B26" s="208" t="s">
        <v>351</v>
      </c>
      <c r="C26" s="208"/>
      <c r="D26" s="208"/>
      <c r="E26" s="209"/>
      <c r="F26" s="209" t="s">
        <v>220</v>
      </c>
      <c r="G26" s="209" t="s">
        <v>387</v>
      </c>
      <c r="H26" s="209" t="s">
        <v>278</v>
      </c>
      <c r="I26" s="81" t="s">
        <v>34</v>
      </c>
      <c r="J26" s="85" t="s">
        <v>34</v>
      </c>
      <c r="K26" s="85" t="s">
        <v>34</v>
      </c>
      <c r="L26" s="85" t="s">
        <v>34</v>
      </c>
      <c r="M26" s="85" t="s">
        <v>34</v>
      </c>
      <c r="N26" s="85" t="s">
        <v>34</v>
      </c>
      <c r="O26" s="85" t="s">
        <v>34</v>
      </c>
      <c r="P26" s="85" t="s">
        <v>34</v>
      </c>
      <c r="Q26" s="85" t="s">
        <v>34</v>
      </c>
      <c r="R26" s="85" t="s">
        <v>34</v>
      </c>
      <c r="S26" s="85" t="s">
        <v>34</v>
      </c>
      <c r="T26" s="85" t="s">
        <v>34</v>
      </c>
      <c r="U26" s="85" t="s">
        <v>34</v>
      </c>
      <c r="V26" s="83">
        <f t="shared" si="1"/>
        <v>12</v>
      </c>
      <c r="W26" s="213"/>
      <c r="Y26" s="86"/>
    </row>
    <row r="27" spans="2:25" ht="16.5" customHeight="1">
      <c r="B27" s="208"/>
      <c r="C27" s="208"/>
      <c r="D27" s="208"/>
      <c r="E27" s="209"/>
      <c r="F27" s="209"/>
      <c r="G27" s="209"/>
      <c r="H27" s="209"/>
      <c r="I27" s="84" t="s">
        <v>35</v>
      </c>
      <c r="J27" s="85">
        <v>1</v>
      </c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3">
        <f t="shared" si="1"/>
        <v>0</v>
      </c>
      <c r="W27" s="214"/>
      <c r="Y27" s="86"/>
    </row>
    <row r="28" spans="2:25" ht="16.5" customHeight="1">
      <c r="B28" s="208" t="s">
        <v>352</v>
      </c>
      <c r="C28" s="208"/>
      <c r="D28" s="208"/>
      <c r="E28" s="209" t="s">
        <v>281</v>
      </c>
      <c r="F28" s="209" t="s">
        <v>220</v>
      </c>
      <c r="G28" s="209" t="s">
        <v>387</v>
      </c>
      <c r="H28" s="209" t="s">
        <v>278</v>
      </c>
      <c r="I28" s="81" t="s">
        <v>34</v>
      </c>
      <c r="J28" s="85" t="s">
        <v>34</v>
      </c>
      <c r="K28" s="85" t="s">
        <v>34</v>
      </c>
      <c r="L28" s="85" t="s">
        <v>34</v>
      </c>
      <c r="M28" s="85" t="s">
        <v>34</v>
      </c>
      <c r="N28" s="85" t="s">
        <v>34</v>
      </c>
      <c r="O28" s="85" t="s">
        <v>34</v>
      </c>
      <c r="P28" s="85" t="s">
        <v>34</v>
      </c>
      <c r="Q28" s="85" t="s">
        <v>34</v>
      </c>
      <c r="R28" s="85" t="s">
        <v>34</v>
      </c>
      <c r="S28" s="85" t="s">
        <v>34</v>
      </c>
      <c r="T28" s="85" t="s">
        <v>34</v>
      </c>
      <c r="U28" s="85" t="s">
        <v>34</v>
      </c>
      <c r="V28" s="83">
        <f t="shared" si="1"/>
        <v>12</v>
      </c>
      <c r="W28" s="213"/>
      <c r="Y28" s="86"/>
    </row>
    <row r="29" spans="2:25" ht="16.5" customHeight="1">
      <c r="B29" s="208"/>
      <c r="C29" s="208"/>
      <c r="D29" s="208"/>
      <c r="E29" s="209"/>
      <c r="F29" s="209"/>
      <c r="G29" s="209"/>
      <c r="H29" s="209"/>
      <c r="I29" s="84" t="s">
        <v>35</v>
      </c>
      <c r="J29" s="85">
        <v>1</v>
      </c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3">
        <f t="shared" si="1"/>
        <v>0</v>
      </c>
      <c r="W29" s="214"/>
      <c r="Y29" s="86"/>
    </row>
    <row r="30" spans="2:25" ht="16.5" customHeight="1">
      <c r="B30" s="208" t="s">
        <v>353</v>
      </c>
      <c r="C30" s="208"/>
      <c r="D30" s="208"/>
      <c r="E30" s="209"/>
      <c r="F30" s="209" t="s">
        <v>220</v>
      </c>
      <c r="G30" s="209" t="s">
        <v>387</v>
      </c>
      <c r="H30" s="209" t="s">
        <v>278</v>
      </c>
      <c r="I30" s="81" t="s">
        <v>34</v>
      </c>
      <c r="J30" s="85" t="s">
        <v>34</v>
      </c>
      <c r="K30" s="85" t="s">
        <v>34</v>
      </c>
      <c r="L30" s="85" t="s">
        <v>34</v>
      </c>
      <c r="M30" s="85" t="s">
        <v>34</v>
      </c>
      <c r="N30" s="85" t="s">
        <v>34</v>
      </c>
      <c r="O30" s="85" t="s">
        <v>34</v>
      </c>
      <c r="P30" s="85" t="s">
        <v>34</v>
      </c>
      <c r="Q30" s="85" t="s">
        <v>34</v>
      </c>
      <c r="R30" s="85" t="s">
        <v>34</v>
      </c>
      <c r="S30" s="85" t="s">
        <v>34</v>
      </c>
      <c r="T30" s="85" t="s">
        <v>34</v>
      </c>
      <c r="U30" s="85" t="s">
        <v>34</v>
      </c>
      <c r="V30" s="83">
        <f t="shared" si="1"/>
        <v>12</v>
      </c>
      <c r="W30" s="213"/>
      <c r="Y30" s="86"/>
    </row>
    <row r="31" spans="2:25" ht="16.5" customHeight="1">
      <c r="B31" s="208"/>
      <c r="C31" s="208"/>
      <c r="D31" s="208"/>
      <c r="E31" s="209"/>
      <c r="F31" s="209"/>
      <c r="G31" s="209"/>
      <c r="H31" s="209"/>
      <c r="I31" s="84" t="s">
        <v>35</v>
      </c>
      <c r="J31" s="85">
        <v>1</v>
      </c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3">
        <f t="shared" si="1"/>
        <v>0</v>
      </c>
      <c r="W31" s="214"/>
      <c r="Y31" s="86"/>
    </row>
    <row r="32" spans="2:25" ht="16.5" customHeight="1">
      <c r="B32" s="208" t="s">
        <v>355</v>
      </c>
      <c r="C32" s="208"/>
      <c r="D32" s="208"/>
      <c r="E32" s="209" t="s">
        <v>281</v>
      </c>
      <c r="F32" s="209" t="s">
        <v>220</v>
      </c>
      <c r="G32" s="209" t="s">
        <v>386</v>
      </c>
      <c r="H32" s="209" t="s">
        <v>52</v>
      </c>
      <c r="I32" s="90" t="s">
        <v>34</v>
      </c>
      <c r="J32" s="85"/>
      <c r="K32" s="85"/>
      <c r="L32" s="85" t="s">
        <v>34</v>
      </c>
      <c r="M32" s="85" t="s">
        <v>34</v>
      </c>
      <c r="N32" s="85" t="s">
        <v>34</v>
      </c>
      <c r="O32" s="85" t="s">
        <v>34</v>
      </c>
      <c r="P32" s="85" t="s">
        <v>34</v>
      </c>
      <c r="Q32" s="85" t="s">
        <v>34</v>
      </c>
      <c r="R32" s="85" t="s">
        <v>34</v>
      </c>
      <c r="S32" s="85" t="s">
        <v>34</v>
      </c>
      <c r="T32" s="85" t="s">
        <v>34</v>
      </c>
      <c r="U32" s="85" t="s">
        <v>34</v>
      </c>
      <c r="V32" s="83">
        <f>COUNTIF(J32:U32,I32)</f>
        <v>10</v>
      </c>
      <c r="W32" s="213"/>
      <c r="Y32" s="86"/>
    </row>
    <row r="33" spans="2:25" ht="16.5" customHeight="1">
      <c r="B33" s="208"/>
      <c r="C33" s="208"/>
      <c r="D33" s="208"/>
      <c r="E33" s="209"/>
      <c r="F33" s="209"/>
      <c r="G33" s="209"/>
      <c r="H33" s="209"/>
      <c r="I33" s="90" t="s">
        <v>35</v>
      </c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3">
        <f>COUNTIF(J33:U33,I33)</f>
        <v>0</v>
      </c>
      <c r="W33" s="214"/>
      <c r="Y33" s="86"/>
    </row>
    <row r="34" spans="2:25" ht="16.5" customHeight="1">
      <c r="B34" s="208" t="s">
        <v>354</v>
      </c>
      <c r="C34" s="208"/>
      <c r="D34" s="208"/>
      <c r="E34" s="209"/>
      <c r="F34" s="209" t="s">
        <v>220</v>
      </c>
      <c r="G34" s="209" t="s">
        <v>387</v>
      </c>
      <c r="H34" s="209" t="s">
        <v>278</v>
      </c>
      <c r="I34" s="81" t="s">
        <v>34</v>
      </c>
      <c r="J34" s="85"/>
      <c r="K34" s="85" t="s">
        <v>50</v>
      </c>
      <c r="L34" s="85" t="s">
        <v>50</v>
      </c>
      <c r="M34" s="85"/>
      <c r="N34" s="85"/>
      <c r="O34" s="85"/>
      <c r="P34" s="85"/>
      <c r="Q34" s="85"/>
      <c r="R34" s="85"/>
      <c r="S34" s="85"/>
      <c r="T34" s="85"/>
      <c r="U34" s="85"/>
      <c r="V34" s="83">
        <f>COUNTIF(J34:U34,I34)</f>
        <v>2</v>
      </c>
      <c r="W34" s="213"/>
      <c r="Y34" s="86"/>
    </row>
    <row r="35" spans="2:25" ht="16.5" customHeight="1">
      <c r="B35" s="208"/>
      <c r="C35" s="208"/>
      <c r="D35" s="208"/>
      <c r="E35" s="209"/>
      <c r="F35" s="209"/>
      <c r="G35" s="209"/>
      <c r="H35" s="209"/>
      <c r="I35" s="84" t="s">
        <v>35</v>
      </c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3">
        <f>COUNTIF(J35:U35,I35)</f>
        <v>0</v>
      </c>
      <c r="W35" s="214"/>
      <c r="Y35" s="86"/>
    </row>
    <row r="36" spans="2:25" s="122" customFormat="1" ht="17.5" customHeight="1">
      <c r="B36" s="280" t="s">
        <v>480</v>
      </c>
      <c r="C36" s="280"/>
      <c r="D36" s="280"/>
      <c r="E36" s="253" t="s">
        <v>281</v>
      </c>
      <c r="F36" s="253" t="s">
        <v>220</v>
      </c>
      <c r="G36" s="250" t="s">
        <v>383</v>
      </c>
      <c r="H36" s="250" t="s">
        <v>278</v>
      </c>
      <c r="I36" s="123" t="s">
        <v>34</v>
      </c>
      <c r="J36" s="67"/>
      <c r="K36" s="67"/>
      <c r="L36" s="67"/>
      <c r="M36" s="67" t="s">
        <v>50</v>
      </c>
      <c r="N36" s="67" t="s">
        <v>50</v>
      </c>
      <c r="O36" s="67" t="s">
        <v>50</v>
      </c>
      <c r="P36" s="67" t="s">
        <v>50</v>
      </c>
      <c r="Q36" s="67" t="s">
        <v>50</v>
      </c>
      <c r="R36" s="67" t="s">
        <v>50</v>
      </c>
      <c r="S36" s="67" t="s">
        <v>50</v>
      </c>
      <c r="T36" s="67" t="s">
        <v>50</v>
      </c>
      <c r="U36" s="67" t="s">
        <v>50</v>
      </c>
      <c r="V36" s="124">
        <f t="shared" si="1"/>
        <v>9</v>
      </c>
      <c r="W36" s="268"/>
      <c r="Y36" s="125"/>
    </row>
    <row r="37" spans="2:25" s="122" customFormat="1" ht="17.5" customHeight="1">
      <c r="B37" s="280"/>
      <c r="C37" s="280"/>
      <c r="D37" s="280"/>
      <c r="E37" s="253"/>
      <c r="F37" s="253"/>
      <c r="G37" s="251"/>
      <c r="H37" s="251"/>
      <c r="I37" s="123" t="s">
        <v>35</v>
      </c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124">
        <f t="shared" si="1"/>
        <v>0</v>
      </c>
      <c r="W37" s="269"/>
    </row>
    <row r="38" spans="2:25" s="122" customFormat="1" ht="58.5" customHeight="1">
      <c r="B38" s="282" t="s">
        <v>456</v>
      </c>
      <c r="C38" s="282"/>
      <c r="D38" s="282"/>
      <c r="E38" s="253" t="s">
        <v>281</v>
      </c>
      <c r="F38" s="253" t="s">
        <v>220</v>
      </c>
      <c r="G38" s="250" t="s">
        <v>57</v>
      </c>
      <c r="H38" s="250" t="s">
        <v>278</v>
      </c>
      <c r="I38" s="123" t="s">
        <v>34</v>
      </c>
      <c r="J38" s="67"/>
      <c r="K38" s="67"/>
      <c r="L38" s="67"/>
      <c r="M38" s="67"/>
      <c r="N38" s="67"/>
      <c r="O38" s="67" t="s">
        <v>50</v>
      </c>
      <c r="P38" s="67"/>
      <c r="Q38" s="67"/>
      <c r="R38" s="67" t="s">
        <v>50</v>
      </c>
      <c r="S38" s="67"/>
      <c r="T38" s="67"/>
      <c r="U38" s="67" t="s">
        <v>50</v>
      </c>
      <c r="V38" s="124">
        <f t="shared" si="1"/>
        <v>3</v>
      </c>
      <c r="W38" s="268"/>
      <c r="Y38" s="125"/>
    </row>
    <row r="39" spans="2:25" s="122" customFormat="1" ht="58.5" customHeight="1">
      <c r="B39" s="282"/>
      <c r="C39" s="282"/>
      <c r="D39" s="282"/>
      <c r="E39" s="253"/>
      <c r="F39" s="253"/>
      <c r="G39" s="251"/>
      <c r="H39" s="251"/>
      <c r="I39" s="123" t="s">
        <v>35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124">
        <f t="shared" si="1"/>
        <v>0</v>
      </c>
      <c r="W39" s="269"/>
    </row>
    <row r="40" spans="2:25" ht="16.5" customHeight="1">
      <c r="B40" s="217" t="s">
        <v>357</v>
      </c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9"/>
      <c r="W40" s="91"/>
      <c r="Y40" s="86"/>
    </row>
    <row r="41" spans="2:25" ht="16.5" customHeight="1">
      <c r="B41" s="208" t="s">
        <v>359</v>
      </c>
      <c r="C41" s="208"/>
      <c r="D41" s="208"/>
      <c r="E41" s="209"/>
      <c r="F41" s="209" t="s">
        <v>220</v>
      </c>
      <c r="G41" s="209" t="s">
        <v>383</v>
      </c>
      <c r="H41" s="209" t="s">
        <v>384</v>
      </c>
      <c r="I41" s="92" t="s">
        <v>34</v>
      </c>
      <c r="J41" s="85"/>
      <c r="K41" s="85"/>
      <c r="L41" s="85" t="s">
        <v>50</v>
      </c>
      <c r="M41" s="85"/>
      <c r="N41" s="85"/>
      <c r="O41" s="85" t="s">
        <v>50</v>
      </c>
      <c r="P41" s="85"/>
      <c r="Q41" s="85"/>
      <c r="R41" s="85" t="s">
        <v>50</v>
      </c>
      <c r="S41" s="85"/>
      <c r="T41" s="85"/>
      <c r="U41" s="85" t="s">
        <v>50</v>
      </c>
      <c r="V41" s="83">
        <f>COUNTIF(J41:U41,I41)</f>
        <v>4</v>
      </c>
      <c r="W41" s="213"/>
      <c r="Y41" s="86"/>
    </row>
    <row r="42" spans="2:25" ht="16.5" customHeight="1">
      <c r="B42" s="208"/>
      <c r="C42" s="208"/>
      <c r="D42" s="208"/>
      <c r="E42" s="209"/>
      <c r="F42" s="209"/>
      <c r="G42" s="209"/>
      <c r="H42" s="209"/>
      <c r="I42" s="92" t="s">
        <v>35</v>
      </c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3">
        <f>COUNTIF(J42:U42,I42)</f>
        <v>0</v>
      </c>
      <c r="W42" s="214"/>
      <c r="Y42" s="86"/>
    </row>
    <row r="43" spans="2:25" ht="16.5" customHeight="1">
      <c r="B43" s="208" t="s">
        <v>358</v>
      </c>
      <c r="C43" s="208"/>
      <c r="D43" s="208"/>
      <c r="E43" s="209"/>
      <c r="F43" s="209" t="s">
        <v>220</v>
      </c>
      <c r="G43" s="209" t="s">
        <v>51</v>
      </c>
      <c r="H43" s="209" t="s">
        <v>52</v>
      </c>
      <c r="I43" s="92" t="s">
        <v>34</v>
      </c>
      <c r="J43" s="85" t="s">
        <v>50</v>
      </c>
      <c r="K43" s="85" t="s">
        <v>50</v>
      </c>
      <c r="L43" s="85" t="s">
        <v>50</v>
      </c>
      <c r="M43" s="85" t="s">
        <v>50</v>
      </c>
      <c r="N43" s="85" t="s">
        <v>50</v>
      </c>
      <c r="O43" s="85" t="s">
        <v>50</v>
      </c>
      <c r="P43" s="85" t="s">
        <v>50</v>
      </c>
      <c r="Q43" s="85" t="s">
        <v>50</v>
      </c>
      <c r="R43" s="85" t="s">
        <v>50</v>
      </c>
      <c r="S43" s="85" t="s">
        <v>50</v>
      </c>
      <c r="T43" s="85" t="s">
        <v>50</v>
      </c>
      <c r="U43" s="85" t="s">
        <v>50</v>
      </c>
      <c r="V43" s="83">
        <f t="shared" ref="V43:V50" si="2">COUNTIF(J43:U43,I43)</f>
        <v>12</v>
      </c>
      <c r="W43" s="213"/>
      <c r="Y43" s="86"/>
    </row>
    <row r="44" spans="2:25" ht="16.5" customHeight="1">
      <c r="B44" s="208"/>
      <c r="C44" s="208"/>
      <c r="D44" s="208"/>
      <c r="E44" s="209"/>
      <c r="F44" s="209"/>
      <c r="G44" s="209"/>
      <c r="H44" s="209"/>
      <c r="I44" s="92" t="s">
        <v>35</v>
      </c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3">
        <f t="shared" si="2"/>
        <v>0</v>
      </c>
      <c r="W44" s="214"/>
      <c r="Y44" s="86"/>
    </row>
    <row r="45" spans="2:25" ht="16.5" customHeight="1">
      <c r="B45" s="208" t="s">
        <v>360</v>
      </c>
      <c r="C45" s="208"/>
      <c r="D45" s="208"/>
      <c r="E45" s="209"/>
      <c r="F45" s="209" t="s">
        <v>220</v>
      </c>
      <c r="G45" s="209" t="s">
        <v>383</v>
      </c>
      <c r="H45" s="209" t="s">
        <v>384</v>
      </c>
      <c r="I45" s="92" t="s">
        <v>34</v>
      </c>
      <c r="J45" s="85" t="s">
        <v>50</v>
      </c>
      <c r="K45" s="85" t="s">
        <v>50</v>
      </c>
      <c r="L45" s="85" t="s">
        <v>50</v>
      </c>
      <c r="M45" s="85" t="s">
        <v>50</v>
      </c>
      <c r="N45" s="85" t="s">
        <v>50</v>
      </c>
      <c r="O45" s="85" t="s">
        <v>50</v>
      </c>
      <c r="P45" s="85" t="s">
        <v>50</v>
      </c>
      <c r="Q45" s="85" t="s">
        <v>50</v>
      </c>
      <c r="R45" s="85" t="s">
        <v>50</v>
      </c>
      <c r="S45" s="85" t="s">
        <v>50</v>
      </c>
      <c r="T45" s="85" t="s">
        <v>50</v>
      </c>
      <c r="U45" s="85" t="s">
        <v>50</v>
      </c>
      <c r="V45" s="83">
        <f t="shared" si="2"/>
        <v>12</v>
      </c>
      <c r="W45" s="213"/>
      <c r="Y45" s="86"/>
    </row>
    <row r="46" spans="2:25" ht="16.5" customHeight="1">
      <c r="B46" s="208"/>
      <c r="C46" s="208"/>
      <c r="D46" s="208"/>
      <c r="E46" s="209"/>
      <c r="F46" s="209"/>
      <c r="G46" s="209"/>
      <c r="H46" s="209"/>
      <c r="I46" s="92" t="s">
        <v>35</v>
      </c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3">
        <f t="shared" si="2"/>
        <v>0</v>
      </c>
      <c r="W46" s="214"/>
      <c r="Y46" s="86"/>
    </row>
    <row r="47" spans="2:25" ht="16.5" customHeight="1">
      <c r="B47" s="208" t="s">
        <v>365</v>
      </c>
      <c r="C47" s="208"/>
      <c r="D47" s="208"/>
      <c r="E47" s="209"/>
      <c r="F47" s="209" t="s">
        <v>220</v>
      </c>
      <c r="G47" s="209" t="s">
        <v>383</v>
      </c>
      <c r="H47" s="209" t="s">
        <v>384</v>
      </c>
      <c r="I47" s="92" t="s">
        <v>34</v>
      </c>
      <c r="J47" s="85" t="s">
        <v>50</v>
      </c>
      <c r="K47" s="85" t="s">
        <v>50</v>
      </c>
      <c r="L47" s="85" t="s">
        <v>50</v>
      </c>
      <c r="M47" s="85" t="s">
        <v>50</v>
      </c>
      <c r="N47" s="85" t="s">
        <v>50</v>
      </c>
      <c r="O47" s="85" t="s">
        <v>50</v>
      </c>
      <c r="P47" s="85" t="s">
        <v>50</v>
      </c>
      <c r="Q47" s="85" t="s">
        <v>50</v>
      </c>
      <c r="R47" s="85" t="s">
        <v>50</v>
      </c>
      <c r="S47" s="85" t="s">
        <v>50</v>
      </c>
      <c r="T47" s="85" t="s">
        <v>50</v>
      </c>
      <c r="U47" s="85" t="s">
        <v>50</v>
      </c>
      <c r="V47" s="83">
        <f t="shared" si="2"/>
        <v>12</v>
      </c>
      <c r="W47" s="213"/>
      <c r="Y47" s="86"/>
    </row>
    <row r="48" spans="2:25" ht="16.5" customHeight="1">
      <c r="B48" s="208"/>
      <c r="C48" s="208"/>
      <c r="D48" s="208"/>
      <c r="E48" s="209"/>
      <c r="F48" s="209"/>
      <c r="G48" s="209"/>
      <c r="H48" s="209"/>
      <c r="I48" s="92" t="s">
        <v>35</v>
      </c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3">
        <f t="shared" si="2"/>
        <v>0</v>
      </c>
      <c r="W48" s="214"/>
      <c r="Y48" s="86"/>
    </row>
    <row r="49" spans="2:25" ht="16.5" customHeight="1">
      <c r="B49" s="208" t="s">
        <v>364</v>
      </c>
      <c r="C49" s="208"/>
      <c r="D49" s="208"/>
      <c r="E49" s="209"/>
      <c r="F49" s="209" t="s">
        <v>363</v>
      </c>
      <c r="G49" s="209" t="s">
        <v>361</v>
      </c>
      <c r="H49" s="209" t="s">
        <v>362</v>
      </c>
      <c r="I49" s="92" t="s">
        <v>34</v>
      </c>
      <c r="J49" s="85" t="s">
        <v>50</v>
      </c>
      <c r="K49" s="85" t="s">
        <v>50</v>
      </c>
      <c r="L49" s="85" t="s">
        <v>50</v>
      </c>
      <c r="M49" s="85" t="s">
        <v>50</v>
      </c>
      <c r="N49" s="85" t="s">
        <v>50</v>
      </c>
      <c r="O49" s="85" t="s">
        <v>50</v>
      </c>
      <c r="P49" s="85" t="s">
        <v>50</v>
      </c>
      <c r="Q49" s="85" t="s">
        <v>50</v>
      </c>
      <c r="R49" s="85" t="s">
        <v>50</v>
      </c>
      <c r="S49" s="85" t="s">
        <v>50</v>
      </c>
      <c r="T49" s="85" t="s">
        <v>50</v>
      </c>
      <c r="U49" s="85" t="s">
        <v>50</v>
      </c>
      <c r="V49" s="83">
        <f t="shared" si="2"/>
        <v>12</v>
      </c>
      <c r="W49" s="213"/>
      <c r="Y49" s="86"/>
    </row>
    <row r="50" spans="2:25" ht="30" customHeight="1">
      <c r="B50" s="208"/>
      <c r="C50" s="208"/>
      <c r="D50" s="208"/>
      <c r="E50" s="209"/>
      <c r="F50" s="209"/>
      <c r="G50" s="209"/>
      <c r="H50" s="209"/>
      <c r="I50" s="92" t="s">
        <v>35</v>
      </c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3">
        <f t="shared" si="2"/>
        <v>0</v>
      </c>
      <c r="W50" s="214"/>
      <c r="Y50" s="86"/>
    </row>
    <row r="51" spans="2:25" ht="16.5" customHeight="1">
      <c r="B51" s="93"/>
      <c r="C51" s="94"/>
      <c r="D51" s="95"/>
      <c r="E51" s="95"/>
      <c r="F51" s="95"/>
      <c r="G51" s="96" t="s">
        <v>166</v>
      </c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154">
        <f>SUM(V50,V48,V46,V44,V42,V39,V37,V35,V33,V31,V29,V27,V25,V23,V21,V19,V17)/ SUM(V49,V47,V45,V43,V41,V38,V36,V34,V32,V30,V28,V26,V24,V22,V20,V18,V16)</f>
        <v>0</v>
      </c>
      <c r="W51" s="152"/>
      <c r="Y51" s="86"/>
    </row>
    <row r="52" spans="2:25">
      <c r="B52" s="76" t="s">
        <v>375</v>
      </c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8"/>
      <c r="W52" s="79"/>
    </row>
    <row r="53" spans="2:25" ht="16.5" customHeight="1">
      <c r="B53" s="208" t="s">
        <v>366</v>
      </c>
      <c r="C53" s="208"/>
      <c r="D53" s="208"/>
      <c r="E53" s="209"/>
      <c r="F53" s="209" t="s">
        <v>220</v>
      </c>
      <c r="G53" s="209" t="s">
        <v>57</v>
      </c>
      <c r="H53" s="209" t="s">
        <v>52</v>
      </c>
      <c r="I53" s="90" t="s">
        <v>34</v>
      </c>
      <c r="J53" s="85" t="s">
        <v>50</v>
      </c>
      <c r="K53" s="85" t="s">
        <v>50</v>
      </c>
      <c r="L53" s="85" t="s">
        <v>50</v>
      </c>
      <c r="M53" s="85" t="s">
        <v>50</v>
      </c>
      <c r="N53" s="85" t="s">
        <v>50</v>
      </c>
      <c r="O53" s="85" t="s">
        <v>50</v>
      </c>
      <c r="P53" s="85" t="s">
        <v>50</v>
      </c>
      <c r="Q53" s="85" t="s">
        <v>50</v>
      </c>
      <c r="R53" s="85" t="s">
        <v>50</v>
      </c>
      <c r="S53" s="85" t="s">
        <v>50</v>
      </c>
      <c r="T53" s="85" t="s">
        <v>50</v>
      </c>
      <c r="U53" s="85" t="s">
        <v>50</v>
      </c>
      <c r="V53" s="83">
        <f t="shared" ref="V53:V54" si="3">COUNTIF(J53:U53,I53)</f>
        <v>12</v>
      </c>
      <c r="W53" s="213"/>
      <c r="Y53" s="86"/>
    </row>
    <row r="54" spans="2:25" ht="16.5" customHeight="1">
      <c r="B54" s="208"/>
      <c r="C54" s="208"/>
      <c r="D54" s="208"/>
      <c r="E54" s="209"/>
      <c r="F54" s="209"/>
      <c r="G54" s="209"/>
      <c r="H54" s="209"/>
      <c r="I54" s="90" t="s">
        <v>35</v>
      </c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3">
        <f t="shared" si="3"/>
        <v>0</v>
      </c>
      <c r="W54" s="214"/>
      <c r="Y54" s="86"/>
    </row>
    <row r="55" spans="2:25" ht="16.5" customHeight="1">
      <c r="B55" s="208" t="s">
        <v>367</v>
      </c>
      <c r="C55" s="208"/>
      <c r="D55" s="208"/>
      <c r="E55" s="209" t="s">
        <v>281</v>
      </c>
      <c r="F55" s="209" t="s">
        <v>220</v>
      </c>
      <c r="G55" s="209" t="s">
        <v>382</v>
      </c>
      <c r="H55" s="209" t="s">
        <v>149</v>
      </c>
      <c r="I55" s="90" t="s">
        <v>34</v>
      </c>
      <c r="J55" s="85" t="s">
        <v>50</v>
      </c>
      <c r="K55" s="85" t="s">
        <v>50</v>
      </c>
      <c r="L55" s="85" t="s">
        <v>50</v>
      </c>
      <c r="M55" s="85" t="s">
        <v>50</v>
      </c>
      <c r="N55" s="85" t="s">
        <v>50</v>
      </c>
      <c r="O55" s="85" t="s">
        <v>50</v>
      </c>
      <c r="P55" s="85" t="s">
        <v>50</v>
      </c>
      <c r="Q55" s="85" t="s">
        <v>50</v>
      </c>
      <c r="R55" s="85" t="s">
        <v>50</v>
      </c>
      <c r="S55" s="85" t="s">
        <v>50</v>
      </c>
      <c r="T55" s="85" t="s">
        <v>50</v>
      </c>
      <c r="U55" s="85" t="s">
        <v>50</v>
      </c>
      <c r="V55" s="83">
        <f t="shared" ref="V55:V56" si="4">COUNTIF(J55:U55,I55)</f>
        <v>12</v>
      </c>
      <c r="W55" s="213"/>
      <c r="Y55" s="86"/>
    </row>
    <row r="56" spans="2:25" ht="16.5" customHeight="1">
      <c r="B56" s="208"/>
      <c r="C56" s="208"/>
      <c r="D56" s="208"/>
      <c r="E56" s="209"/>
      <c r="F56" s="209"/>
      <c r="G56" s="209"/>
      <c r="H56" s="209"/>
      <c r="I56" s="90" t="s">
        <v>35</v>
      </c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3">
        <f t="shared" si="4"/>
        <v>0</v>
      </c>
      <c r="W56" s="214"/>
      <c r="Y56" s="86"/>
    </row>
    <row r="57" spans="2:25" ht="16.5" customHeight="1">
      <c r="B57" s="93"/>
      <c r="C57" s="94"/>
      <c r="D57" s="95"/>
      <c r="E57" s="95"/>
      <c r="F57" s="95"/>
      <c r="G57" s="96" t="s">
        <v>166</v>
      </c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154">
        <f>SUM(V54,V56)/SUM(V53,V55)</f>
        <v>0</v>
      </c>
      <c r="W57" s="152"/>
      <c r="Y57" s="86"/>
    </row>
    <row r="58" spans="2:25">
      <c r="B58" s="100" t="s">
        <v>297</v>
      </c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8"/>
    </row>
    <row r="59" spans="2:25" ht="16.5" customHeight="1">
      <c r="B59" s="208" t="s">
        <v>368</v>
      </c>
      <c r="C59" s="208"/>
      <c r="D59" s="208"/>
      <c r="E59" s="209"/>
      <c r="F59" s="209" t="s">
        <v>220</v>
      </c>
      <c r="G59" s="209" t="s">
        <v>57</v>
      </c>
      <c r="H59" s="209" t="s">
        <v>52</v>
      </c>
      <c r="I59" s="90" t="s">
        <v>34</v>
      </c>
      <c r="J59" s="85" t="s">
        <v>50</v>
      </c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3">
        <f t="shared" ref="V59:V62" si="5">COUNTIF(J59:U59,I59)</f>
        <v>1</v>
      </c>
      <c r="W59" s="213"/>
      <c r="Y59" s="86"/>
    </row>
    <row r="60" spans="2:25" ht="16.5" customHeight="1">
      <c r="B60" s="208"/>
      <c r="C60" s="208"/>
      <c r="D60" s="208"/>
      <c r="E60" s="209"/>
      <c r="F60" s="209"/>
      <c r="G60" s="209"/>
      <c r="H60" s="209"/>
      <c r="I60" s="90" t="s">
        <v>35</v>
      </c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3">
        <f t="shared" si="5"/>
        <v>0</v>
      </c>
      <c r="W60" s="214"/>
      <c r="Y60" s="86"/>
    </row>
    <row r="61" spans="2:25" ht="16.5" customHeight="1">
      <c r="B61" s="208" t="s">
        <v>369</v>
      </c>
      <c r="C61" s="208"/>
      <c r="D61" s="208"/>
      <c r="E61" s="209"/>
      <c r="F61" s="209" t="s">
        <v>220</v>
      </c>
      <c r="G61" s="209" t="s">
        <v>57</v>
      </c>
      <c r="H61" s="209" t="s">
        <v>52</v>
      </c>
      <c r="I61" s="90" t="s">
        <v>34</v>
      </c>
      <c r="J61" s="85" t="s">
        <v>50</v>
      </c>
      <c r="K61" s="85" t="s">
        <v>50</v>
      </c>
      <c r="L61" s="85" t="s">
        <v>50</v>
      </c>
      <c r="M61" s="85" t="s">
        <v>50</v>
      </c>
      <c r="N61" s="85" t="s">
        <v>50</v>
      </c>
      <c r="O61" s="85" t="s">
        <v>50</v>
      </c>
      <c r="P61" s="85" t="s">
        <v>50</v>
      </c>
      <c r="Q61" s="85" t="s">
        <v>50</v>
      </c>
      <c r="R61" s="85" t="s">
        <v>50</v>
      </c>
      <c r="S61" s="85" t="s">
        <v>50</v>
      </c>
      <c r="T61" s="85" t="s">
        <v>50</v>
      </c>
      <c r="U61" s="85" t="s">
        <v>50</v>
      </c>
      <c r="V61" s="83">
        <f t="shared" si="5"/>
        <v>12</v>
      </c>
      <c r="W61" s="213"/>
      <c r="Y61" s="86"/>
    </row>
    <row r="62" spans="2:25" ht="16.5" customHeight="1">
      <c r="B62" s="208"/>
      <c r="C62" s="208"/>
      <c r="D62" s="208"/>
      <c r="E62" s="209"/>
      <c r="F62" s="209"/>
      <c r="G62" s="209"/>
      <c r="H62" s="209"/>
      <c r="I62" s="90" t="s">
        <v>35</v>
      </c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3">
        <f t="shared" si="5"/>
        <v>0</v>
      </c>
      <c r="W62" s="214"/>
      <c r="Y62" s="86"/>
    </row>
    <row r="63" spans="2:25" ht="16.5" customHeight="1">
      <c r="B63" s="140"/>
      <c r="C63" s="94"/>
      <c r="D63" s="95"/>
      <c r="E63" s="95"/>
      <c r="F63" s="95"/>
      <c r="G63" s="96" t="s">
        <v>166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154">
        <f>SUM(V60,V62)/SUM(V59,V61)</f>
        <v>0</v>
      </c>
      <c r="W63" s="152"/>
      <c r="Y63" s="86"/>
    </row>
    <row r="64" spans="2:25" ht="16.5" customHeight="1">
      <c r="B64" s="76" t="s">
        <v>459</v>
      </c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3"/>
      <c r="Y64" s="86"/>
    </row>
    <row r="65" spans="2:25" ht="16.5" customHeight="1">
      <c r="B65" s="208" t="s">
        <v>461</v>
      </c>
      <c r="C65" s="208"/>
      <c r="D65" s="208"/>
      <c r="E65" s="209" t="s">
        <v>282</v>
      </c>
      <c r="F65" s="209" t="s">
        <v>220</v>
      </c>
      <c r="G65" s="209" t="s">
        <v>51</v>
      </c>
      <c r="H65" s="209" t="s">
        <v>52</v>
      </c>
      <c r="I65" s="90" t="s">
        <v>34</v>
      </c>
      <c r="J65" s="85"/>
      <c r="K65" s="85"/>
      <c r="L65" s="85" t="s">
        <v>50</v>
      </c>
      <c r="M65" s="85"/>
      <c r="N65" s="85"/>
      <c r="O65" s="85"/>
      <c r="P65" s="85"/>
      <c r="Q65" s="85"/>
      <c r="R65" s="85"/>
      <c r="S65" s="85"/>
      <c r="T65" s="85"/>
      <c r="U65" s="85"/>
      <c r="V65" s="83">
        <f t="shared" ref="V65:V68" si="6">COUNTIF(J65:U65,I65)</f>
        <v>1</v>
      </c>
      <c r="W65" s="213"/>
      <c r="Y65" s="86"/>
    </row>
    <row r="66" spans="2:25" ht="16.5" customHeight="1">
      <c r="B66" s="208"/>
      <c r="C66" s="208"/>
      <c r="D66" s="208"/>
      <c r="E66" s="209"/>
      <c r="F66" s="209"/>
      <c r="G66" s="209"/>
      <c r="H66" s="209"/>
      <c r="I66" s="90" t="s">
        <v>35</v>
      </c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3">
        <f t="shared" si="6"/>
        <v>0</v>
      </c>
      <c r="W66" s="214"/>
      <c r="Y66" s="86"/>
    </row>
    <row r="67" spans="2:25" ht="16.5" customHeight="1">
      <c r="B67" s="208" t="s">
        <v>462</v>
      </c>
      <c r="C67" s="208"/>
      <c r="D67" s="208"/>
      <c r="E67" s="95"/>
      <c r="F67" s="209" t="s">
        <v>220</v>
      </c>
      <c r="G67" s="209" t="s">
        <v>57</v>
      </c>
      <c r="H67" s="209" t="s">
        <v>52</v>
      </c>
      <c r="I67" s="90" t="s">
        <v>34</v>
      </c>
      <c r="J67" s="85" t="s">
        <v>50</v>
      </c>
      <c r="K67" s="85" t="s">
        <v>50</v>
      </c>
      <c r="L67" s="85" t="s">
        <v>50</v>
      </c>
      <c r="M67" s="85" t="s">
        <v>50</v>
      </c>
      <c r="N67" s="85" t="s">
        <v>50</v>
      </c>
      <c r="O67" s="85" t="s">
        <v>50</v>
      </c>
      <c r="P67" s="85" t="s">
        <v>50</v>
      </c>
      <c r="Q67" s="85" t="s">
        <v>50</v>
      </c>
      <c r="R67" s="85" t="s">
        <v>50</v>
      </c>
      <c r="S67" s="85" t="s">
        <v>50</v>
      </c>
      <c r="T67" s="85" t="s">
        <v>50</v>
      </c>
      <c r="U67" s="85" t="s">
        <v>50</v>
      </c>
      <c r="V67" s="83">
        <f t="shared" si="6"/>
        <v>12</v>
      </c>
      <c r="W67" s="99"/>
      <c r="Y67" s="86"/>
    </row>
    <row r="68" spans="2:25" ht="16.5" customHeight="1">
      <c r="B68" s="208"/>
      <c r="C68" s="208"/>
      <c r="D68" s="208"/>
      <c r="E68" s="95"/>
      <c r="F68" s="209"/>
      <c r="G68" s="209"/>
      <c r="H68" s="209"/>
      <c r="I68" s="90" t="s">
        <v>35</v>
      </c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3">
        <f t="shared" si="6"/>
        <v>0</v>
      </c>
      <c r="W68" s="99"/>
      <c r="Y68" s="86"/>
    </row>
    <row r="69" spans="2:25" ht="16.5" customHeight="1">
      <c r="B69" s="93"/>
      <c r="C69" s="94"/>
      <c r="D69" s="95"/>
      <c r="E69" s="95"/>
      <c r="F69" s="95"/>
      <c r="G69" s="96" t="s">
        <v>166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154">
        <f>SUM(V66,V68)/SUM(V65,V67)</f>
        <v>0</v>
      </c>
      <c r="W69" s="152"/>
      <c r="Y69" s="86"/>
    </row>
    <row r="70" spans="2:25" ht="16.5" customHeight="1">
      <c r="B70" s="76" t="s">
        <v>460</v>
      </c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3"/>
      <c r="Y70" s="86"/>
    </row>
    <row r="71" spans="2:25" ht="16.5" customHeight="1">
      <c r="B71" s="208" t="s">
        <v>370</v>
      </c>
      <c r="C71" s="208"/>
      <c r="D71" s="208"/>
      <c r="E71" s="209" t="s">
        <v>281</v>
      </c>
      <c r="F71" s="209" t="s">
        <v>220</v>
      </c>
      <c r="G71" s="209" t="s">
        <v>57</v>
      </c>
      <c r="H71" s="209" t="s">
        <v>52</v>
      </c>
      <c r="I71" s="90" t="s">
        <v>34</v>
      </c>
      <c r="J71" s="85" t="s">
        <v>50</v>
      </c>
      <c r="K71" s="85" t="s">
        <v>50</v>
      </c>
      <c r="L71" s="85" t="s">
        <v>50</v>
      </c>
      <c r="M71" s="85"/>
      <c r="N71" s="85"/>
      <c r="O71" s="85"/>
      <c r="P71" s="85"/>
      <c r="Q71" s="85"/>
      <c r="R71" s="85"/>
      <c r="S71" s="85"/>
      <c r="T71" s="85"/>
      <c r="U71" s="85"/>
      <c r="V71" s="83">
        <f t="shared" ref="V71:V80" si="7">COUNTIF(J71:U71,I71)</f>
        <v>3</v>
      </c>
      <c r="W71" s="213"/>
      <c r="Y71" s="86"/>
    </row>
    <row r="72" spans="2:25" ht="16.5" customHeight="1">
      <c r="B72" s="208"/>
      <c r="C72" s="208"/>
      <c r="D72" s="208"/>
      <c r="E72" s="209"/>
      <c r="F72" s="209"/>
      <c r="G72" s="209"/>
      <c r="H72" s="209"/>
      <c r="I72" s="90" t="s">
        <v>35</v>
      </c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3">
        <f t="shared" si="7"/>
        <v>0</v>
      </c>
      <c r="W72" s="214"/>
      <c r="Y72" s="86"/>
    </row>
    <row r="73" spans="2:25" ht="16.5" customHeight="1">
      <c r="B73" s="208" t="s">
        <v>371</v>
      </c>
      <c r="C73" s="208"/>
      <c r="D73" s="208"/>
      <c r="E73" s="209" t="s">
        <v>281</v>
      </c>
      <c r="F73" s="209" t="s">
        <v>220</v>
      </c>
      <c r="G73" s="209" t="s">
        <v>57</v>
      </c>
      <c r="H73" s="209" t="s">
        <v>52</v>
      </c>
      <c r="I73" s="90" t="s">
        <v>34</v>
      </c>
      <c r="J73" s="85" t="s">
        <v>50</v>
      </c>
      <c r="K73" s="85" t="s">
        <v>50</v>
      </c>
      <c r="L73" s="85" t="s">
        <v>50</v>
      </c>
      <c r="M73" s="85"/>
      <c r="N73" s="85"/>
      <c r="O73" s="85"/>
      <c r="P73" s="85"/>
      <c r="Q73" s="85"/>
      <c r="R73" s="85"/>
      <c r="S73" s="85"/>
      <c r="T73" s="85"/>
      <c r="U73" s="85"/>
      <c r="V73" s="83">
        <f t="shared" si="7"/>
        <v>3</v>
      </c>
      <c r="W73" s="213"/>
      <c r="Y73" s="86"/>
    </row>
    <row r="74" spans="2:25" ht="16.5" customHeight="1">
      <c r="B74" s="208"/>
      <c r="C74" s="208"/>
      <c r="D74" s="208"/>
      <c r="E74" s="209"/>
      <c r="F74" s="209"/>
      <c r="G74" s="209"/>
      <c r="H74" s="209"/>
      <c r="I74" s="90" t="s">
        <v>35</v>
      </c>
      <c r="J74" s="85"/>
      <c r="K74" s="98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3">
        <f t="shared" si="7"/>
        <v>0</v>
      </c>
      <c r="W74" s="214"/>
      <c r="Y74" s="86"/>
    </row>
    <row r="75" spans="2:25" ht="16.5" customHeight="1">
      <c r="B75" s="208" t="s">
        <v>372</v>
      </c>
      <c r="C75" s="208"/>
      <c r="D75" s="208"/>
      <c r="E75" s="209" t="s">
        <v>282</v>
      </c>
      <c r="F75" s="209" t="s">
        <v>220</v>
      </c>
      <c r="G75" s="209" t="s">
        <v>57</v>
      </c>
      <c r="H75" s="209" t="s">
        <v>52</v>
      </c>
      <c r="I75" s="90" t="s">
        <v>34</v>
      </c>
      <c r="J75" s="85"/>
      <c r="K75" s="85"/>
      <c r="L75" s="85"/>
      <c r="M75" s="85"/>
      <c r="N75" s="85"/>
      <c r="O75" s="85" t="s">
        <v>50</v>
      </c>
      <c r="P75" s="85"/>
      <c r="Q75" s="85"/>
      <c r="R75" s="85"/>
      <c r="S75" s="85"/>
      <c r="T75" s="85"/>
      <c r="U75" s="85"/>
      <c r="V75" s="83">
        <f t="shared" si="7"/>
        <v>1</v>
      </c>
      <c r="W75" s="213"/>
      <c r="Y75" s="86"/>
    </row>
    <row r="76" spans="2:25" ht="16.5" customHeight="1">
      <c r="B76" s="208"/>
      <c r="C76" s="208"/>
      <c r="D76" s="208"/>
      <c r="E76" s="209"/>
      <c r="F76" s="209"/>
      <c r="G76" s="209"/>
      <c r="H76" s="209"/>
      <c r="I76" s="90" t="s">
        <v>35</v>
      </c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3">
        <f t="shared" si="7"/>
        <v>0</v>
      </c>
      <c r="W76" s="214"/>
      <c r="Y76" s="86"/>
    </row>
    <row r="77" spans="2:25" ht="16.5" customHeight="1">
      <c r="B77" s="208" t="s">
        <v>373</v>
      </c>
      <c r="C77" s="208"/>
      <c r="D77" s="208"/>
      <c r="E77" s="209" t="s">
        <v>282</v>
      </c>
      <c r="F77" s="209" t="s">
        <v>80</v>
      </c>
      <c r="G77" s="209" t="s">
        <v>57</v>
      </c>
      <c r="H77" s="209" t="s">
        <v>52</v>
      </c>
      <c r="I77" s="90" t="s">
        <v>34</v>
      </c>
      <c r="J77" s="85" t="s">
        <v>50</v>
      </c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3">
        <f t="shared" si="7"/>
        <v>1</v>
      </c>
      <c r="W77" s="101"/>
      <c r="Y77" s="86"/>
    </row>
    <row r="78" spans="2:25" ht="16.5" customHeight="1">
      <c r="B78" s="208"/>
      <c r="C78" s="208"/>
      <c r="D78" s="208"/>
      <c r="E78" s="209"/>
      <c r="F78" s="209"/>
      <c r="G78" s="209"/>
      <c r="H78" s="209"/>
      <c r="I78" s="90" t="s">
        <v>35</v>
      </c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3">
        <f t="shared" si="7"/>
        <v>0</v>
      </c>
      <c r="W78" s="101"/>
      <c r="Y78" s="86"/>
    </row>
    <row r="79" spans="2:25" ht="16.5" customHeight="1">
      <c r="B79" s="208" t="s">
        <v>283</v>
      </c>
      <c r="C79" s="208"/>
      <c r="D79" s="208"/>
      <c r="E79" s="212" t="s">
        <v>281</v>
      </c>
      <c r="F79" s="209" t="s">
        <v>220</v>
      </c>
      <c r="G79" s="209" t="s">
        <v>57</v>
      </c>
      <c r="H79" s="212" t="s">
        <v>52</v>
      </c>
      <c r="I79" s="90" t="s">
        <v>34</v>
      </c>
      <c r="J79" s="85" t="s">
        <v>50</v>
      </c>
      <c r="K79" s="85" t="s">
        <v>50</v>
      </c>
      <c r="L79" s="85" t="s">
        <v>50</v>
      </c>
      <c r="M79" s="85" t="s">
        <v>50</v>
      </c>
      <c r="N79" s="85" t="s">
        <v>50</v>
      </c>
      <c r="O79" s="85" t="s">
        <v>50</v>
      </c>
      <c r="P79" s="85" t="s">
        <v>50</v>
      </c>
      <c r="Q79" s="85" t="s">
        <v>50</v>
      </c>
      <c r="R79" s="85" t="s">
        <v>50</v>
      </c>
      <c r="S79" s="85" t="s">
        <v>50</v>
      </c>
      <c r="T79" s="85" t="s">
        <v>50</v>
      </c>
      <c r="U79" s="85" t="s">
        <v>50</v>
      </c>
      <c r="V79" s="83">
        <f t="shared" si="7"/>
        <v>12</v>
      </c>
      <c r="W79" s="213"/>
      <c r="Y79" s="86"/>
    </row>
    <row r="80" spans="2:25" ht="16.5" customHeight="1">
      <c r="B80" s="208"/>
      <c r="C80" s="208"/>
      <c r="D80" s="208"/>
      <c r="E80" s="212"/>
      <c r="F80" s="209"/>
      <c r="G80" s="209"/>
      <c r="H80" s="212"/>
      <c r="I80" s="90" t="s">
        <v>35</v>
      </c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3">
        <f t="shared" si="7"/>
        <v>0</v>
      </c>
      <c r="W80" s="214"/>
      <c r="Y80" s="86"/>
    </row>
    <row r="81" spans="2:25" ht="16.5" customHeight="1">
      <c r="B81" s="93"/>
      <c r="C81" s="94"/>
      <c r="D81" s="95"/>
      <c r="E81" s="95"/>
      <c r="F81" s="95"/>
      <c r="G81" s="96" t="s">
        <v>166</v>
      </c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154">
        <f>SUM(V72,V74,V76,V78, V80) / SUM(V71,V73,V75,V77,V79)</f>
        <v>0</v>
      </c>
      <c r="W81" s="99"/>
      <c r="Y81" s="86"/>
    </row>
    <row r="82" spans="2:25" ht="16.5" customHeight="1">
      <c r="B82" s="100" t="s">
        <v>465</v>
      </c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8"/>
      <c r="Y82" s="86"/>
    </row>
    <row r="83" spans="2:25" ht="16.5" customHeight="1">
      <c r="B83" s="208" t="s">
        <v>284</v>
      </c>
      <c r="C83" s="208"/>
      <c r="D83" s="208"/>
      <c r="E83" s="209" t="s">
        <v>282</v>
      </c>
      <c r="F83" s="209" t="s">
        <v>220</v>
      </c>
      <c r="G83" s="210" t="s">
        <v>51</v>
      </c>
      <c r="H83" s="210" t="s">
        <v>52</v>
      </c>
      <c r="I83" s="90" t="s">
        <v>34</v>
      </c>
      <c r="J83" s="85"/>
      <c r="K83" s="85" t="s">
        <v>34</v>
      </c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3">
        <f t="shared" ref="V83:V86" si="8">COUNTIF(J83:U83,I83)</f>
        <v>1</v>
      </c>
      <c r="W83" s="213"/>
      <c r="Y83" s="86"/>
    </row>
    <row r="84" spans="2:25" ht="16.5" customHeight="1">
      <c r="B84" s="208"/>
      <c r="C84" s="208"/>
      <c r="D84" s="208"/>
      <c r="E84" s="209"/>
      <c r="F84" s="209"/>
      <c r="G84" s="211"/>
      <c r="H84" s="211"/>
      <c r="I84" s="90" t="s">
        <v>35</v>
      </c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3">
        <f t="shared" si="8"/>
        <v>0</v>
      </c>
      <c r="W84" s="214"/>
      <c r="Y84" s="86"/>
    </row>
    <row r="85" spans="2:25" ht="16.5" customHeight="1">
      <c r="B85" s="208" t="s">
        <v>374</v>
      </c>
      <c r="C85" s="208"/>
      <c r="D85" s="208"/>
      <c r="E85" s="209" t="s">
        <v>281</v>
      </c>
      <c r="F85" s="209" t="s">
        <v>220</v>
      </c>
      <c r="G85" s="210" t="s">
        <v>51</v>
      </c>
      <c r="H85" s="210" t="s">
        <v>52</v>
      </c>
      <c r="I85" s="90" t="s">
        <v>34</v>
      </c>
      <c r="J85" s="85" t="s">
        <v>34</v>
      </c>
      <c r="K85" s="85" t="s">
        <v>34</v>
      </c>
      <c r="L85" s="85" t="s">
        <v>34</v>
      </c>
      <c r="M85" s="85" t="s">
        <v>34</v>
      </c>
      <c r="N85" s="85" t="s">
        <v>34</v>
      </c>
      <c r="O85" s="85" t="s">
        <v>34</v>
      </c>
      <c r="P85" s="85" t="s">
        <v>34</v>
      </c>
      <c r="Q85" s="85" t="s">
        <v>34</v>
      </c>
      <c r="R85" s="85" t="s">
        <v>34</v>
      </c>
      <c r="S85" s="85" t="s">
        <v>34</v>
      </c>
      <c r="T85" s="85" t="s">
        <v>34</v>
      </c>
      <c r="U85" s="85" t="s">
        <v>34</v>
      </c>
      <c r="V85" s="83">
        <f t="shared" si="8"/>
        <v>12</v>
      </c>
      <c r="W85" s="213"/>
      <c r="Y85" s="86"/>
    </row>
    <row r="86" spans="2:25" ht="16.5" customHeight="1">
      <c r="B86" s="208"/>
      <c r="C86" s="208"/>
      <c r="D86" s="208"/>
      <c r="E86" s="209"/>
      <c r="F86" s="209"/>
      <c r="G86" s="211"/>
      <c r="H86" s="211"/>
      <c r="I86" s="90" t="s">
        <v>35</v>
      </c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3">
        <f t="shared" si="8"/>
        <v>0</v>
      </c>
      <c r="W86" s="214"/>
      <c r="Y86" s="86"/>
    </row>
    <row r="87" spans="2:25" ht="16.5" hidden="1" customHeight="1">
      <c r="B87" s="93"/>
      <c r="C87" s="94"/>
      <c r="D87" s="95"/>
      <c r="E87" s="95"/>
      <c r="F87" s="95"/>
      <c r="G87" s="96" t="s">
        <v>166</v>
      </c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154">
        <f xml:space="preserve"> SUM(V84,V86) / SUM(V83,V85)</f>
        <v>0</v>
      </c>
      <c r="W87" s="99"/>
      <c r="Y87" s="86"/>
    </row>
    <row r="88" spans="2:25" ht="16.5" hidden="1" customHeight="1">
      <c r="B88" s="100" t="s">
        <v>466</v>
      </c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8"/>
      <c r="Y88" s="86"/>
    </row>
    <row r="89" spans="2:25" ht="16.5" hidden="1" customHeight="1">
      <c r="B89" s="93"/>
      <c r="C89" s="94"/>
      <c r="D89" s="95"/>
      <c r="E89" s="95"/>
      <c r="F89" s="95"/>
      <c r="G89" s="96" t="s">
        <v>166</v>
      </c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154" t="e">
        <f>#REF!/#REF!</f>
        <v>#REF!</v>
      </c>
      <c r="W89" s="99"/>
      <c r="Y89" s="86"/>
    </row>
    <row r="90" spans="2:25" ht="16.5" customHeight="1">
      <c r="B90" s="215" t="s">
        <v>484</v>
      </c>
      <c r="C90" s="216"/>
      <c r="D90" s="216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8"/>
      <c r="Y90" s="86"/>
    </row>
    <row r="91" spans="2:25" ht="16.5" customHeight="1">
      <c r="B91" s="220" t="s">
        <v>285</v>
      </c>
      <c r="C91" s="221"/>
      <c r="D91" s="222"/>
      <c r="E91" s="209" t="s">
        <v>282</v>
      </c>
      <c r="F91" s="209" t="s">
        <v>220</v>
      </c>
      <c r="G91" s="210" t="s">
        <v>381</v>
      </c>
      <c r="H91" s="210" t="s">
        <v>52</v>
      </c>
      <c r="I91" s="90" t="s">
        <v>34</v>
      </c>
      <c r="J91" s="85"/>
      <c r="K91" s="85" t="s">
        <v>34</v>
      </c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3">
        <f t="shared" ref="V91:V94" si="9">COUNTIF(J91:U91,I91)</f>
        <v>1</v>
      </c>
      <c r="W91" s="213"/>
      <c r="Y91" s="86"/>
    </row>
    <row r="92" spans="2:25" ht="16.5" customHeight="1">
      <c r="B92" s="223"/>
      <c r="C92" s="224"/>
      <c r="D92" s="225"/>
      <c r="E92" s="209"/>
      <c r="F92" s="209"/>
      <c r="G92" s="211"/>
      <c r="H92" s="211"/>
      <c r="I92" s="90" t="s">
        <v>35</v>
      </c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3">
        <f t="shared" si="9"/>
        <v>0</v>
      </c>
      <c r="W92" s="214"/>
      <c r="Y92" s="86"/>
    </row>
    <row r="93" spans="2:25" ht="16.5" customHeight="1">
      <c r="B93" s="220" t="s">
        <v>287</v>
      </c>
      <c r="C93" s="221"/>
      <c r="D93" s="222"/>
      <c r="E93" s="209" t="s">
        <v>282</v>
      </c>
      <c r="F93" s="209" t="s">
        <v>220</v>
      </c>
      <c r="G93" s="210" t="s">
        <v>57</v>
      </c>
      <c r="H93" s="210" t="s">
        <v>52</v>
      </c>
      <c r="I93" s="90" t="s">
        <v>34</v>
      </c>
      <c r="J93" s="85"/>
      <c r="K93" s="85"/>
      <c r="L93" s="85"/>
      <c r="M93" s="85" t="s">
        <v>34</v>
      </c>
      <c r="N93" s="85" t="s">
        <v>50</v>
      </c>
      <c r="O93" s="85" t="s">
        <v>50</v>
      </c>
      <c r="P93" s="85"/>
      <c r="Q93" s="85"/>
      <c r="R93" s="85"/>
      <c r="S93" s="85"/>
      <c r="T93" s="85"/>
      <c r="U93" s="85"/>
      <c r="V93" s="83">
        <f t="shared" si="9"/>
        <v>3</v>
      </c>
      <c r="W93" s="213"/>
      <c r="Y93" s="86"/>
    </row>
    <row r="94" spans="2:25" ht="16.5" customHeight="1">
      <c r="B94" s="223"/>
      <c r="C94" s="224"/>
      <c r="D94" s="225"/>
      <c r="E94" s="209"/>
      <c r="F94" s="209"/>
      <c r="G94" s="211"/>
      <c r="H94" s="211"/>
      <c r="I94" s="90" t="s">
        <v>35</v>
      </c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3">
        <f t="shared" si="9"/>
        <v>0</v>
      </c>
      <c r="W94" s="214"/>
      <c r="Y94" s="86"/>
    </row>
    <row r="95" spans="2:25" ht="16.5" customHeight="1">
      <c r="B95" s="93"/>
      <c r="C95" s="94"/>
      <c r="D95" s="95"/>
      <c r="E95" s="95"/>
      <c r="F95" s="95"/>
      <c r="G95" s="96" t="s">
        <v>166</v>
      </c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154">
        <f>SUM(V92,V94) / SUM(V91,V93)</f>
        <v>0</v>
      </c>
      <c r="W95" s="99"/>
      <c r="Y95" s="86"/>
    </row>
    <row r="96" spans="2:25" ht="14.15" customHeight="1">
      <c r="B96" s="76" t="s">
        <v>485</v>
      </c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8"/>
      <c r="Y96" s="86"/>
    </row>
    <row r="97" spans="2:25" ht="16.5" customHeight="1">
      <c r="B97" s="208" t="s">
        <v>376</v>
      </c>
      <c r="C97" s="208"/>
      <c r="D97" s="208"/>
      <c r="E97" s="209"/>
      <c r="F97" s="209" t="s">
        <v>220</v>
      </c>
      <c r="G97" s="210" t="s">
        <v>57</v>
      </c>
      <c r="H97" s="210" t="s">
        <v>52</v>
      </c>
      <c r="I97" s="90" t="s">
        <v>34</v>
      </c>
      <c r="J97" s="85"/>
      <c r="K97" s="85"/>
      <c r="L97" s="85"/>
      <c r="M97" s="85"/>
      <c r="N97" s="85"/>
      <c r="O97" s="85"/>
      <c r="P97" s="85"/>
      <c r="Q97" s="85"/>
      <c r="R97" s="85"/>
      <c r="S97" s="85" t="s">
        <v>50</v>
      </c>
      <c r="T97" s="85"/>
      <c r="U97" s="85"/>
      <c r="V97" s="83">
        <f t="shared" ref="V97:V110" si="10">COUNTIF(J97:U97,I97)</f>
        <v>1</v>
      </c>
      <c r="W97" s="213"/>
      <c r="Y97" s="86"/>
    </row>
    <row r="98" spans="2:25" ht="16.5" customHeight="1">
      <c r="B98" s="208"/>
      <c r="C98" s="208"/>
      <c r="D98" s="208"/>
      <c r="E98" s="209"/>
      <c r="F98" s="209"/>
      <c r="G98" s="211"/>
      <c r="H98" s="211"/>
      <c r="I98" s="90" t="s">
        <v>35</v>
      </c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3">
        <f t="shared" si="10"/>
        <v>0</v>
      </c>
      <c r="W98" s="214"/>
      <c r="Y98" s="86"/>
    </row>
    <row r="99" spans="2:25" ht="16.5" customHeight="1">
      <c r="B99" s="208" t="s">
        <v>377</v>
      </c>
      <c r="C99" s="208"/>
      <c r="D99" s="208"/>
      <c r="E99" s="209"/>
      <c r="F99" s="209" t="s">
        <v>220</v>
      </c>
      <c r="G99" s="210" t="s">
        <v>57</v>
      </c>
      <c r="H99" s="210" t="s">
        <v>52</v>
      </c>
      <c r="I99" s="90" t="s">
        <v>34</v>
      </c>
      <c r="J99" s="85"/>
      <c r="K99" s="85" t="s">
        <v>50</v>
      </c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3">
        <f t="shared" si="10"/>
        <v>1</v>
      </c>
      <c r="W99" s="213"/>
      <c r="Y99" s="86"/>
    </row>
    <row r="100" spans="2:25" ht="16.5" customHeight="1">
      <c r="B100" s="208"/>
      <c r="C100" s="208"/>
      <c r="D100" s="208"/>
      <c r="E100" s="209"/>
      <c r="F100" s="209"/>
      <c r="G100" s="211"/>
      <c r="H100" s="211"/>
      <c r="I100" s="90" t="s">
        <v>35</v>
      </c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3">
        <f t="shared" si="10"/>
        <v>0</v>
      </c>
      <c r="W100" s="214"/>
      <c r="Y100" s="86"/>
    </row>
    <row r="101" spans="2:25" ht="16.5" customHeight="1">
      <c r="B101" s="208" t="s">
        <v>463</v>
      </c>
      <c r="C101" s="208"/>
      <c r="D101" s="208"/>
      <c r="E101" s="80"/>
      <c r="F101" s="209" t="s">
        <v>220</v>
      </c>
      <c r="G101" s="210" t="s">
        <v>57</v>
      </c>
      <c r="H101" s="210" t="s">
        <v>52</v>
      </c>
      <c r="I101" s="90" t="s">
        <v>34</v>
      </c>
      <c r="J101" s="85"/>
      <c r="K101" s="85"/>
      <c r="L101" s="85"/>
      <c r="M101" s="85"/>
      <c r="N101" s="85"/>
      <c r="O101" s="85" t="s">
        <v>50</v>
      </c>
      <c r="P101" s="85"/>
      <c r="Q101" s="85"/>
      <c r="R101" s="85"/>
      <c r="S101" s="85"/>
      <c r="T101" s="85"/>
      <c r="U101" s="85"/>
      <c r="V101" s="83">
        <f t="shared" si="10"/>
        <v>1</v>
      </c>
      <c r="W101" s="89"/>
      <c r="Y101" s="86"/>
    </row>
    <row r="102" spans="2:25" ht="16.5" customHeight="1">
      <c r="B102" s="208"/>
      <c r="C102" s="208"/>
      <c r="D102" s="208"/>
      <c r="E102" s="80"/>
      <c r="F102" s="209"/>
      <c r="G102" s="211"/>
      <c r="H102" s="211"/>
      <c r="I102" s="90" t="s">
        <v>35</v>
      </c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3">
        <f t="shared" si="10"/>
        <v>0</v>
      </c>
      <c r="W102" s="89"/>
      <c r="Y102" s="86"/>
    </row>
    <row r="103" spans="2:25" ht="16.5" customHeight="1">
      <c r="B103" s="208" t="s">
        <v>286</v>
      </c>
      <c r="C103" s="208"/>
      <c r="D103" s="208"/>
      <c r="E103" s="80"/>
      <c r="F103" s="209" t="s">
        <v>220</v>
      </c>
      <c r="G103" s="210" t="s">
        <v>57</v>
      </c>
      <c r="H103" s="210" t="s">
        <v>52</v>
      </c>
      <c r="I103" s="90" t="s">
        <v>34</v>
      </c>
      <c r="J103" s="85"/>
      <c r="K103" s="85"/>
      <c r="L103" s="85"/>
      <c r="M103" s="85" t="s">
        <v>50</v>
      </c>
      <c r="N103" s="85"/>
      <c r="O103" s="85"/>
      <c r="P103" s="85"/>
      <c r="Q103" s="85"/>
      <c r="R103" s="85"/>
      <c r="S103" s="85"/>
      <c r="T103" s="85"/>
      <c r="U103" s="85"/>
      <c r="V103" s="83">
        <f t="shared" si="10"/>
        <v>1</v>
      </c>
      <c r="W103" s="89"/>
      <c r="Y103" s="86"/>
    </row>
    <row r="104" spans="2:25" ht="16.5" customHeight="1">
      <c r="B104" s="208"/>
      <c r="C104" s="208"/>
      <c r="D104" s="208"/>
      <c r="E104" s="80"/>
      <c r="F104" s="209"/>
      <c r="G104" s="211"/>
      <c r="H104" s="211"/>
      <c r="I104" s="90" t="s">
        <v>35</v>
      </c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3">
        <f t="shared" si="10"/>
        <v>0</v>
      </c>
      <c r="W104" s="89"/>
      <c r="Y104" s="86"/>
    </row>
    <row r="105" spans="2:25" ht="16.5" customHeight="1">
      <c r="B105" s="208" t="s">
        <v>378</v>
      </c>
      <c r="C105" s="208"/>
      <c r="D105" s="208"/>
      <c r="E105" s="80"/>
      <c r="F105" s="209" t="s">
        <v>220</v>
      </c>
      <c r="G105" s="210" t="s">
        <v>57</v>
      </c>
      <c r="H105" s="210" t="s">
        <v>52</v>
      </c>
      <c r="I105" s="90" t="s">
        <v>34</v>
      </c>
      <c r="J105" s="85"/>
      <c r="K105" s="85"/>
      <c r="L105" s="85"/>
      <c r="M105" s="85"/>
      <c r="N105" s="85"/>
      <c r="O105" s="85"/>
      <c r="P105" s="85"/>
      <c r="Q105" s="85"/>
      <c r="R105" s="85"/>
      <c r="S105" s="85" t="s">
        <v>50</v>
      </c>
      <c r="T105" s="85"/>
      <c r="U105" s="85"/>
      <c r="V105" s="83">
        <f t="shared" si="10"/>
        <v>1</v>
      </c>
      <c r="W105" s="89"/>
      <c r="Y105" s="86"/>
    </row>
    <row r="106" spans="2:25" ht="16.5" customHeight="1">
      <c r="B106" s="208"/>
      <c r="C106" s="208"/>
      <c r="D106" s="208"/>
      <c r="E106" s="80"/>
      <c r="F106" s="209"/>
      <c r="G106" s="211"/>
      <c r="H106" s="211"/>
      <c r="I106" s="90" t="s">
        <v>35</v>
      </c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3">
        <f t="shared" si="10"/>
        <v>0</v>
      </c>
      <c r="W106" s="89"/>
      <c r="Y106" s="86"/>
    </row>
    <row r="107" spans="2:25" ht="16.5" customHeight="1">
      <c r="B107" s="208" t="s">
        <v>379</v>
      </c>
      <c r="C107" s="208"/>
      <c r="D107" s="208"/>
      <c r="E107" s="209"/>
      <c r="F107" s="209" t="s">
        <v>220</v>
      </c>
      <c r="G107" s="210" t="s">
        <v>57</v>
      </c>
      <c r="H107" s="210" t="s">
        <v>52</v>
      </c>
      <c r="I107" s="90" t="s">
        <v>34</v>
      </c>
      <c r="J107" s="85"/>
      <c r="K107" s="85"/>
      <c r="L107" s="85"/>
      <c r="M107" s="85"/>
      <c r="N107" s="85"/>
      <c r="O107" s="85"/>
      <c r="P107" s="85"/>
      <c r="Q107" s="85" t="s">
        <v>50</v>
      </c>
      <c r="R107" s="85"/>
      <c r="S107" s="85"/>
      <c r="T107" s="85"/>
      <c r="U107" s="85"/>
      <c r="V107" s="83">
        <f t="shared" si="10"/>
        <v>1</v>
      </c>
      <c r="W107" s="213"/>
      <c r="Y107" s="86"/>
    </row>
    <row r="108" spans="2:25" ht="16.5" customHeight="1">
      <c r="B108" s="208"/>
      <c r="C108" s="208"/>
      <c r="D108" s="208"/>
      <c r="E108" s="209"/>
      <c r="F108" s="209"/>
      <c r="G108" s="211"/>
      <c r="H108" s="211"/>
      <c r="I108" s="90" t="s">
        <v>35</v>
      </c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3">
        <f t="shared" si="10"/>
        <v>0</v>
      </c>
      <c r="W108" s="214"/>
      <c r="Y108" s="86"/>
    </row>
    <row r="109" spans="2:25" ht="16.5" customHeight="1">
      <c r="B109" s="208" t="s">
        <v>380</v>
      </c>
      <c r="C109" s="208"/>
      <c r="D109" s="208"/>
      <c r="E109" s="209" t="s">
        <v>282</v>
      </c>
      <c r="F109" s="209" t="s">
        <v>220</v>
      </c>
      <c r="G109" s="210" t="s">
        <v>57</v>
      </c>
      <c r="H109" s="210" t="s">
        <v>52</v>
      </c>
      <c r="I109" s="90" t="s">
        <v>34</v>
      </c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 t="s">
        <v>50</v>
      </c>
      <c r="U109" s="85"/>
      <c r="V109" s="83">
        <f t="shared" si="10"/>
        <v>1</v>
      </c>
      <c r="W109" s="213"/>
      <c r="Y109" s="86"/>
    </row>
    <row r="110" spans="2:25" ht="16.5" customHeight="1">
      <c r="B110" s="208"/>
      <c r="C110" s="208"/>
      <c r="D110" s="208"/>
      <c r="E110" s="209"/>
      <c r="F110" s="209"/>
      <c r="G110" s="211"/>
      <c r="H110" s="211"/>
      <c r="I110" s="90" t="s">
        <v>35</v>
      </c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3">
        <f t="shared" si="10"/>
        <v>0</v>
      </c>
      <c r="W110" s="214"/>
      <c r="Y110" s="86"/>
    </row>
    <row r="111" spans="2:25" ht="16.5" customHeight="1">
      <c r="B111" s="104"/>
      <c r="C111" s="94"/>
      <c r="D111" s="95"/>
      <c r="E111" s="95"/>
      <c r="F111" s="95"/>
      <c r="G111" s="96" t="s">
        <v>166</v>
      </c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154">
        <f>SUM(V98,V100,V102,V104,V106,V108,V110)/SUM(V97,V99,V101,V103,V105,V107,V109)</f>
        <v>0</v>
      </c>
      <c r="W111" s="80"/>
      <c r="Y111" s="86"/>
    </row>
    <row r="112" spans="2:25" ht="16.5" customHeight="1">
      <c r="B112" s="76" t="s">
        <v>486</v>
      </c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8"/>
      <c r="Y112" s="86"/>
    </row>
    <row r="113" spans="1:25" ht="16.5" customHeight="1">
      <c r="B113" s="208" t="s">
        <v>388</v>
      </c>
      <c r="C113" s="208"/>
      <c r="D113" s="208"/>
      <c r="E113" s="209"/>
      <c r="F113" s="209" t="s">
        <v>220</v>
      </c>
      <c r="G113" s="210" t="s">
        <v>57</v>
      </c>
      <c r="H113" s="210" t="s">
        <v>52</v>
      </c>
      <c r="I113" s="90" t="s">
        <v>34</v>
      </c>
      <c r="J113" s="85"/>
      <c r="K113" s="85"/>
      <c r="L113" s="85"/>
      <c r="M113" s="85" t="s">
        <v>50</v>
      </c>
      <c r="N113" s="85" t="s">
        <v>50</v>
      </c>
      <c r="O113" s="85"/>
      <c r="P113" s="85"/>
      <c r="Q113" s="85"/>
      <c r="R113" s="85"/>
      <c r="S113" s="85"/>
      <c r="T113" s="85"/>
      <c r="U113" s="85"/>
      <c r="V113" s="83">
        <f t="shared" ref="V113:V114" si="11">COUNTIF(J113:U113,I113)</f>
        <v>2</v>
      </c>
      <c r="W113" s="213"/>
      <c r="Y113" s="86"/>
    </row>
    <row r="114" spans="1:25" ht="16.5" customHeight="1">
      <c r="B114" s="208"/>
      <c r="C114" s="208"/>
      <c r="D114" s="208"/>
      <c r="E114" s="209"/>
      <c r="F114" s="209"/>
      <c r="G114" s="211"/>
      <c r="H114" s="211"/>
      <c r="I114" s="90" t="s">
        <v>35</v>
      </c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3">
        <f t="shared" si="11"/>
        <v>0</v>
      </c>
      <c r="W114" s="214"/>
      <c r="Y114" s="86"/>
    </row>
    <row r="115" spans="1:25" ht="16.5" customHeight="1">
      <c r="B115" s="93"/>
      <c r="C115" s="94"/>
      <c r="D115" s="95"/>
      <c r="E115" s="95"/>
      <c r="F115" s="95"/>
      <c r="G115" s="96" t="s">
        <v>166</v>
      </c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154">
        <f>SUM(V114) / SUM(V113)</f>
        <v>0</v>
      </c>
      <c r="W115" s="99"/>
      <c r="Y115" s="86"/>
    </row>
    <row r="116" spans="1:25">
      <c r="B116" s="70"/>
      <c r="C116" s="70"/>
      <c r="D116" s="70"/>
      <c r="E116" s="70"/>
      <c r="F116" s="70"/>
      <c r="G116" s="70"/>
      <c r="H116" s="70"/>
      <c r="I116" s="70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105"/>
    </row>
    <row r="117" spans="1:25" ht="32.65" customHeight="1">
      <c r="A117" s="68"/>
      <c r="B117" s="66" t="s">
        <v>42</v>
      </c>
      <c r="C117" s="230" t="s">
        <v>389</v>
      </c>
      <c r="D117" s="231"/>
      <c r="E117" s="231"/>
      <c r="F117" s="232"/>
      <c r="G117" s="66" t="s">
        <v>390</v>
      </c>
      <c r="H117" s="230" t="s">
        <v>10</v>
      </c>
      <c r="I117" s="231"/>
      <c r="J117" s="231"/>
      <c r="K117" s="231"/>
      <c r="L117" s="231"/>
      <c r="M117" s="231"/>
      <c r="N117" s="231"/>
      <c r="O117" s="231"/>
      <c r="P117" s="232"/>
      <c r="Q117" s="230" t="s">
        <v>11</v>
      </c>
      <c r="R117" s="231"/>
      <c r="S117" s="231"/>
      <c r="T117" s="231"/>
      <c r="U117" s="232"/>
      <c r="V117" s="66" t="s">
        <v>12</v>
      </c>
      <c r="W117" s="66" t="s">
        <v>13</v>
      </c>
    </row>
    <row r="118" spans="1:25" ht="76.5" customHeight="1">
      <c r="A118" s="68"/>
      <c r="B118" s="137" t="s">
        <v>288</v>
      </c>
      <c r="C118" s="270">
        <v>0.63</v>
      </c>
      <c r="D118" s="271"/>
      <c r="E118" s="271"/>
      <c r="F118" s="272"/>
      <c r="G118" s="150" t="s">
        <v>62</v>
      </c>
      <c r="H118" s="265" t="s">
        <v>472</v>
      </c>
      <c r="I118" s="266"/>
      <c r="J118" s="266"/>
      <c r="K118" s="266"/>
      <c r="L118" s="266"/>
      <c r="M118" s="266"/>
      <c r="N118" s="266"/>
      <c r="O118" s="266"/>
      <c r="P118" s="267"/>
      <c r="Q118" s="265" t="s">
        <v>391</v>
      </c>
      <c r="R118" s="266"/>
      <c r="S118" s="266"/>
      <c r="T118" s="266"/>
      <c r="U118" s="267"/>
      <c r="V118" s="137" t="s">
        <v>58</v>
      </c>
      <c r="W118" s="137" t="s">
        <v>46</v>
      </c>
    </row>
    <row r="119" spans="1:25">
      <c r="B119" s="70"/>
      <c r="C119" s="70"/>
      <c r="D119" s="70"/>
      <c r="E119" s="70"/>
      <c r="F119" s="70"/>
      <c r="G119" s="70"/>
      <c r="H119" s="70"/>
      <c r="I119" s="70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105"/>
    </row>
    <row r="120" spans="1:25">
      <c r="B120" s="239" t="s">
        <v>295</v>
      </c>
      <c r="C120" s="239"/>
      <c r="D120" s="239"/>
      <c r="E120" s="241" t="s">
        <v>53</v>
      </c>
      <c r="F120" s="241" t="s">
        <v>219</v>
      </c>
      <c r="G120" s="241" t="s">
        <v>16</v>
      </c>
      <c r="H120" s="241" t="s">
        <v>38</v>
      </c>
      <c r="I120" s="72"/>
      <c r="J120" s="229">
        <v>2025</v>
      </c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8" t="s">
        <v>17</v>
      </c>
      <c r="W120" s="228" t="s">
        <v>48</v>
      </c>
    </row>
    <row r="121" spans="1:25">
      <c r="B121" s="239"/>
      <c r="C121" s="239"/>
      <c r="D121" s="239"/>
      <c r="E121" s="241"/>
      <c r="F121" s="241"/>
      <c r="G121" s="241"/>
      <c r="H121" s="241"/>
      <c r="I121" s="72"/>
      <c r="J121" s="229" t="s">
        <v>18</v>
      </c>
      <c r="K121" s="229"/>
      <c r="L121" s="229"/>
      <c r="M121" s="229" t="s">
        <v>19</v>
      </c>
      <c r="N121" s="229"/>
      <c r="O121" s="229"/>
      <c r="P121" s="229" t="s">
        <v>20</v>
      </c>
      <c r="Q121" s="229"/>
      <c r="R121" s="229"/>
      <c r="S121" s="229" t="s">
        <v>21</v>
      </c>
      <c r="T121" s="229"/>
      <c r="U121" s="229"/>
      <c r="V121" s="228"/>
      <c r="W121" s="228"/>
    </row>
    <row r="122" spans="1:25">
      <c r="B122" s="239"/>
      <c r="C122" s="239"/>
      <c r="D122" s="239"/>
      <c r="E122" s="242"/>
      <c r="F122" s="241"/>
      <c r="G122" s="241"/>
      <c r="H122" s="241"/>
      <c r="I122" s="72"/>
      <c r="J122" s="73" t="s">
        <v>22</v>
      </c>
      <c r="K122" s="73" t="s">
        <v>23</v>
      </c>
      <c r="L122" s="73" t="s">
        <v>24</v>
      </c>
      <c r="M122" s="73" t="s">
        <v>25</v>
      </c>
      <c r="N122" s="73" t="s">
        <v>26</v>
      </c>
      <c r="O122" s="73" t="s">
        <v>27</v>
      </c>
      <c r="P122" s="73" t="s">
        <v>28</v>
      </c>
      <c r="Q122" s="73" t="s">
        <v>29</v>
      </c>
      <c r="R122" s="73" t="s">
        <v>30</v>
      </c>
      <c r="S122" s="73" t="s">
        <v>31</v>
      </c>
      <c r="T122" s="73" t="s">
        <v>32</v>
      </c>
      <c r="U122" s="73" t="s">
        <v>33</v>
      </c>
      <c r="V122" s="228"/>
      <c r="W122" s="228"/>
    </row>
    <row r="123" spans="1:25" s="107" customFormat="1" hidden="1">
      <c r="B123" s="208" t="s">
        <v>467</v>
      </c>
      <c r="C123" s="208"/>
      <c r="D123" s="208"/>
      <c r="E123" s="209" t="s">
        <v>282</v>
      </c>
      <c r="F123" s="209" t="s">
        <v>291</v>
      </c>
      <c r="G123" s="210" t="s">
        <v>290</v>
      </c>
      <c r="H123" s="210" t="s">
        <v>80</v>
      </c>
      <c r="I123" s="90" t="s">
        <v>34</v>
      </c>
      <c r="J123" s="141" t="s">
        <v>50</v>
      </c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83">
        <f t="shared" ref="V123:V128" si="12">COUNTIF(J123:U123,I123)</f>
        <v>1</v>
      </c>
      <c r="W123" s="226"/>
    </row>
    <row r="124" spans="1:25" s="107" customFormat="1" hidden="1">
      <c r="B124" s="208"/>
      <c r="C124" s="208"/>
      <c r="D124" s="208"/>
      <c r="E124" s="209"/>
      <c r="F124" s="209"/>
      <c r="G124" s="211"/>
      <c r="H124" s="211"/>
      <c r="I124" s="90" t="s">
        <v>35</v>
      </c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83">
        <f t="shared" si="12"/>
        <v>0</v>
      </c>
      <c r="W124" s="227"/>
      <c r="Y124" s="109"/>
    </row>
    <row r="125" spans="1:25" s="107" customFormat="1" ht="15.65" customHeight="1">
      <c r="B125" s="208" t="s">
        <v>487</v>
      </c>
      <c r="C125" s="208"/>
      <c r="D125" s="208"/>
      <c r="E125" s="209" t="s">
        <v>282</v>
      </c>
      <c r="F125" s="209" t="s">
        <v>291</v>
      </c>
      <c r="G125" s="210" t="s">
        <v>290</v>
      </c>
      <c r="H125" s="210" t="s">
        <v>52</v>
      </c>
      <c r="I125" s="90" t="s">
        <v>34</v>
      </c>
      <c r="J125" s="141"/>
      <c r="K125" s="141"/>
      <c r="L125" s="141" t="s">
        <v>50</v>
      </c>
      <c r="M125" s="141" t="s">
        <v>50</v>
      </c>
      <c r="N125" s="141" t="s">
        <v>50</v>
      </c>
      <c r="O125" s="141" t="s">
        <v>50</v>
      </c>
      <c r="P125" s="141" t="s">
        <v>50</v>
      </c>
      <c r="Q125" s="141" t="s">
        <v>50</v>
      </c>
      <c r="R125" s="141" t="s">
        <v>50</v>
      </c>
      <c r="S125" s="141" t="s">
        <v>50</v>
      </c>
      <c r="T125" s="141" t="s">
        <v>50</v>
      </c>
      <c r="U125" s="141" t="s">
        <v>50</v>
      </c>
      <c r="V125" s="83">
        <f t="shared" si="12"/>
        <v>10</v>
      </c>
      <c r="W125" s="226"/>
      <c r="Y125" s="109"/>
    </row>
    <row r="126" spans="1:25" s="107" customFormat="1">
      <c r="B126" s="208"/>
      <c r="C126" s="208"/>
      <c r="D126" s="208"/>
      <c r="E126" s="209"/>
      <c r="F126" s="209"/>
      <c r="G126" s="211"/>
      <c r="H126" s="211"/>
      <c r="I126" s="90" t="s">
        <v>35</v>
      </c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83">
        <f t="shared" si="12"/>
        <v>0</v>
      </c>
      <c r="W126" s="227"/>
    </row>
    <row r="127" spans="1:25" s="107" customFormat="1" ht="15.65" hidden="1" customHeight="1">
      <c r="B127" s="248" t="s">
        <v>289</v>
      </c>
      <c r="C127" s="248"/>
      <c r="D127" s="248"/>
      <c r="E127" s="209" t="s">
        <v>282</v>
      </c>
      <c r="F127" s="209" t="s">
        <v>291</v>
      </c>
      <c r="G127" s="210" t="s">
        <v>52</v>
      </c>
      <c r="H127" s="210" t="s">
        <v>52</v>
      </c>
      <c r="I127" s="90" t="s">
        <v>34</v>
      </c>
      <c r="J127" s="141" t="s">
        <v>50</v>
      </c>
      <c r="K127" s="141" t="s">
        <v>50</v>
      </c>
      <c r="L127" s="141" t="s">
        <v>50</v>
      </c>
      <c r="M127" s="141" t="s">
        <v>50</v>
      </c>
      <c r="N127" s="141" t="s">
        <v>50</v>
      </c>
      <c r="O127" s="141" t="s">
        <v>50</v>
      </c>
      <c r="P127" s="141" t="s">
        <v>50</v>
      </c>
      <c r="Q127" s="141" t="s">
        <v>50</v>
      </c>
      <c r="R127" s="141" t="s">
        <v>50</v>
      </c>
      <c r="S127" s="141" t="s">
        <v>50</v>
      </c>
      <c r="T127" s="141" t="s">
        <v>50</v>
      </c>
      <c r="U127" s="141" t="s">
        <v>50</v>
      </c>
      <c r="V127" s="83">
        <f t="shared" si="12"/>
        <v>12</v>
      </c>
      <c r="W127" s="226"/>
      <c r="Y127" s="109"/>
    </row>
    <row r="128" spans="1:25" s="107" customFormat="1" hidden="1">
      <c r="B128" s="248"/>
      <c r="C128" s="248"/>
      <c r="D128" s="248"/>
      <c r="E128" s="209"/>
      <c r="F128" s="209"/>
      <c r="G128" s="211"/>
      <c r="H128" s="211"/>
      <c r="I128" s="90" t="s">
        <v>35</v>
      </c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83">
        <f t="shared" si="12"/>
        <v>0</v>
      </c>
      <c r="W128" s="227"/>
    </row>
    <row r="129" spans="2:25" s="107" customFormat="1">
      <c r="B129" s="208" t="s">
        <v>296</v>
      </c>
      <c r="C129" s="208"/>
      <c r="D129" s="208"/>
      <c r="E129" s="209" t="s">
        <v>281</v>
      </c>
      <c r="F129" s="209" t="s">
        <v>80</v>
      </c>
      <c r="G129" s="209" t="s">
        <v>52</v>
      </c>
      <c r="H129" s="209" t="s">
        <v>52</v>
      </c>
      <c r="I129" s="81" t="s">
        <v>34</v>
      </c>
      <c r="J129" s="141" t="s">
        <v>50</v>
      </c>
      <c r="K129" s="141"/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2">
        <f t="shared" ref="V129:V134" si="13">COUNTIF(J129:U129,I129)</f>
        <v>1</v>
      </c>
      <c r="W129" s="108"/>
    </row>
    <row r="130" spans="2:25" s="107" customFormat="1">
      <c r="B130" s="208"/>
      <c r="C130" s="208"/>
      <c r="D130" s="208"/>
      <c r="E130" s="209"/>
      <c r="F130" s="209"/>
      <c r="G130" s="209"/>
      <c r="H130" s="209"/>
      <c r="I130" s="84" t="s">
        <v>35</v>
      </c>
      <c r="J130" s="141"/>
      <c r="K130" s="141"/>
      <c r="L130" s="143"/>
      <c r="M130" s="143"/>
      <c r="N130" s="143"/>
      <c r="O130" s="143"/>
      <c r="P130" s="143"/>
      <c r="Q130" s="143"/>
      <c r="R130" s="143"/>
      <c r="S130" s="143"/>
      <c r="T130" s="143"/>
      <c r="U130" s="143"/>
      <c r="V130" s="142">
        <f t="shared" si="13"/>
        <v>0</v>
      </c>
      <c r="W130" s="108"/>
    </row>
    <row r="131" spans="2:25" s="107" customFormat="1">
      <c r="B131" s="208" t="s">
        <v>279</v>
      </c>
      <c r="C131" s="208"/>
      <c r="D131" s="208"/>
      <c r="E131" s="209" t="s">
        <v>282</v>
      </c>
      <c r="F131" s="209" t="s">
        <v>80</v>
      </c>
      <c r="G131" s="209" t="s">
        <v>52</v>
      </c>
      <c r="H131" s="209" t="s">
        <v>52</v>
      </c>
      <c r="I131" s="81" t="s">
        <v>34</v>
      </c>
      <c r="J131" s="143" t="s">
        <v>50</v>
      </c>
      <c r="K131" s="143" t="s">
        <v>50</v>
      </c>
      <c r="L131" s="143" t="s">
        <v>50</v>
      </c>
      <c r="M131" s="143" t="s">
        <v>50</v>
      </c>
      <c r="N131" s="143" t="s">
        <v>50</v>
      </c>
      <c r="O131" s="143" t="s">
        <v>50</v>
      </c>
      <c r="P131" s="143" t="s">
        <v>50</v>
      </c>
      <c r="Q131" s="143" t="s">
        <v>50</v>
      </c>
      <c r="R131" s="143" t="s">
        <v>50</v>
      </c>
      <c r="S131" s="143" t="s">
        <v>50</v>
      </c>
      <c r="T131" s="143" t="s">
        <v>50</v>
      </c>
      <c r="U131" s="143" t="s">
        <v>50</v>
      </c>
      <c r="V131" s="142">
        <f t="shared" si="13"/>
        <v>12</v>
      </c>
      <c r="W131" s="108"/>
    </row>
    <row r="132" spans="2:25" s="107" customFormat="1">
      <c r="B132" s="208"/>
      <c r="C132" s="208"/>
      <c r="D132" s="208"/>
      <c r="E132" s="209"/>
      <c r="F132" s="209"/>
      <c r="G132" s="209"/>
      <c r="H132" s="209"/>
      <c r="I132" s="84" t="s">
        <v>35</v>
      </c>
      <c r="J132" s="143"/>
      <c r="K132" s="143"/>
      <c r="L132" s="143"/>
      <c r="M132" s="141"/>
      <c r="N132" s="141"/>
      <c r="O132" s="143"/>
      <c r="P132" s="143"/>
      <c r="Q132" s="143"/>
      <c r="R132" s="143"/>
      <c r="S132" s="143"/>
      <c r="T132" s="143"/>
      <c r="U132" s="143"/>
      <c r="V132" s="142">
        <f t="shared" si="13"/>
        <v>0</v>
      </c>
      <c r="W132" s="108"/>
    </row>
    <row r="133" spans="2:25" s="107" customFormat="1" ht="23.15" customHeight="1">
      <c r="B133" s="208" t="s">
        <v>280</v>
      </c>
      <c r="C133" s="208"/>
      <c r="D133" s="208"/>
      <c r="E133" s="209" t="s">
        <v>282</v>
      </c>
      <c r="F133" s="209" t="s">
        <v>220</v>
      </c>
      <c r="G133" s="209" t="s">
        <v>52</v>
      </c>
      <c r="H133" s="209" t="s">
        <v>278</v>
      </c>
      <c r="I133" s="81" t="s">
        <v>34</v>
      </c>
      <c r="J133" s="141" t="s">
        <v>50</v>
      </c>
      <c r="K133" s="141" t="s">
        <v>50</v>
      </c>
      <c r="L133" s="141" t="s">
        <v>50</v>
      </c>
      <c r="M133" s="141" t="s">
        <v>50</v>
      </c>
      <c r="N133" s="141" t="s">
        <v>50</v>
      </c>
      <c r="O133" s="141" t="s">
        <v>50</v>
      </c>
      <c r="P133" s="141" t="s">
        <v>50</v>
      </c>
      <c r="Q133" s="141" t="s">
        <v>50</v>
      </c>
      <c r="R133" s="141" t="s">
        <v>50</v>
      </c>
      <c r="S133" s="141" t="s">
        <v>50</v>
      </c>
      <c r="T133" s="141" t="s">
        <v>50</v>
      </c>
      <c r="U133" s="141" t="s">
        <v>50</v>
      </c>
      <c r="V133" s="142">
        <f t="shared" si="13"/>
        <v>12</v>
      </c>
      <c r="W133" s="108"/>
    </row>
    <row r="134" spans="2:25" s="107" customFormat="1" ht="23.15" customHeight="1">
      <c r="B134" s="208"/>
      <c r="C134" s="208"/>
      <c r="D134" s="208"/>
      <c r="E134" s="209"/>
      <c r="F134" s="209"/>
      <c r="G134" s="209"/>
      <c r="H134" s="209"/>
      <c r="I134" s="84" t="s">
        <v>35</v>
      </c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3"/>
      <c r="U134" s="143"/>
      <c r="V134" s="142">
        <f t="shared" si="13"/>
        <v>0</v>
      </c>
      <c r="W134" s="108"/>
    </row>
    <row r="135" spans="2:25" s="107" customFormat="1" ht="20">
      <c r="B135" s="110"/>
      <c r="C135" s="111"/>
      <c r="D135" s="112"/>
      <c r="E135" s="112"/>
      <c r="F135" s="112"/>
      <c r="G135" s="113" t="s">
        <v>166</v>
      </c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55">
        <f>SUM(V124,V126,V128,V130,V132,V134) /SUM(V123,V125,V127,V129,V131,V133)</f>
        <v>0</v>
      </c>
      <c r="W135" s="115"/>
    </row>
    <row r="136" spans="2:25" s="107" customFormat="1">
      <c r="B136" s="116"/>
      <c r="D136" s="117"/>
      <c r="E136" s="117"/>
      <c r="F136" s="117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5"/>
    </row>
    <row r="137" spans="2:25" s="107" customFormat="1"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1"/>
      <c r="W137" s="115"/>
    </row>
    <row r="138" spans="2:25" s="119" customFormat="1">
      <c r="B138" s="239" t="s">
        <v>15</v>
      </c>
      <c r="C138" s="239"/>
      <c r="D138" s="239"/>
      <c r="E138" s="241" t="s">
        <v>53</v>
      </c>
      <c r="F138" s="241" t="s">
        <v>219</v>
      </c>
      <c r="G138" s="241" t="s">
        <v>16</v>
      </c>
      <c r="H138" s="241" t="s">
        <v>38</v>
      </c>
      <c r="I138" s="72"/>
      <c r="J138" s="229">
        <v>2025</v>
      </c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8" t="s">
        <v>17</v>
      </c>
      <c r="W138" s="228" t="s">
        <v>48</v>
      </c>
    </row>
    <row r="139" spans="2:25" s="119" customFormat="1">
      <c r="B139" s="239"/>
      <c r="C139" s="239"/>
      <c r="D139" s="239"/>
      <c r="E139" s="241"/>
      <c r="F139" s="241"/>
      <c r="G139" s="241"/>
      <c r="H139" s="241"/>
      <c r="I139" s="72"/>
      <c r="J139" s="229" t="s">
        <v>18</v>
      </c>
      <c r="K139" s="229"/>
      <c r="L139" s="229"/>
      <c r="M139" s="229" t="s">
        <v>19</v>
      </c>
      <c r="N139" s="229"/>
      <c r="O139" s="229"/>
      <c r="P139" s="229" t="s">
        <v>20</v>
      </c>
      <c r="Q139" s="229"/>
      <c r="R139" s="229"/>
      <c r="S139" s="229" t="s">
        <v>21</v>
      </c>
      <c r="T139" s="229"/>
      <c r="U139" s="229"/>
      <c r="V139" s="228"/>
      <c r="W139" s="228"/>
    </row>
    <row r="140" spans="2:25" s="119" customFormat="1">
      <c r="B140" s="239"/>
      <c r="C140" s="239"/>
      <c r="D140" s="239"/>
      <c r="E140" s="242"/>
      <c r="F140" s="241"/>
      <c r="G140" s="241"/>
      <c r="H140" s="241"/>
      <c r="I140" s="72"/>
      <c r="J140" s="73" t="s">
        <v>22</v>
      </c>
      <c r="K140" s="73" t="s">
        <v>23</v>
      </c>
      <c r="L140" s="73" t="s">
        <v>24</v>
      </c>
      <c r="M140" s="73" t="s">
        <v>25</v>
      </c>
      <c r="N140" s="73" t="s">
        <v>26</v>
      </c>
      <c r="O140" s="73" t="s">
        <v>27</v>
      </c>
      <c r="P140" s="73" t="s">
        <v>28</v>
      </c>
      <c r="Q140" s="73" t="s">
        <v>29</v>
      </c>
      <c r="R140" s="73" t="s">
        <v>30</v>
      </c>
      <c r="S140" s="73" t="s">
        <v>31</v>
      </c>
      <c r="T140" s="73" t="s">
        <v>32</v>
      </c>
      <c r="U140" s="73" t="s">
        <v>33</v>
      </c>
      <c r="V140" s="228"/>
      <c r="W140" s="228"/>
    </row>
    <row r="141" spans="2:25" ht="16.5" customHeight="1">
      <c r="B141" s="76" t="s">
        <v>481</v>
      </c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3"/>
      <c r="Y141" s="86"/>
    </row>
    <row r="142" spans="2:25" s="119" customFormat="1" ht="28.5" customHeight="1">
      <c r="B142" s="281" t="s">
        <v>457</v>
      </c>
      <c r="C142" s="281"/>
      <c r="D142" s="281"/>
      <c r="E142" s="253" t="s">
        <v>281</v>
      </c>
      <c r="F142" s="253" t="s">
        <v>220</v>
      </c>
      <c r="G142" s="250" t="s">
        <v>51</v>
      </c>
      <c r="H142" s="253" t="s">
        <v>52</v>
      </c>
      <c r="I142" s="123" t="s">
        <v>34</v>
      </c>
      <c r="J142" s="67"/>
      <c r="K142" s="67"/>
      <c r="L142" s="67" t="s">
        <v>34</v>
      </c>
      <c r="M142" s="67"/>
      <c r="N142" s="67"/>
      <c r="O142" s="67"/>
      <c r="P142" s="67"/>
      <c r="Q142" s="67"/>
      <c r="R142" s="67"/>
      <c r="S142" s="67"/>
      <c r="T142" s="67"/>
      <c r="U142" s="67"/>
      <c r="V142" s="124">
        <f t="shared" ref="V142:V147" si="14">COUNTIF(J142:U142,I142)</f>
        <v>1</v>
      </c>
      <c r="W142" s="268"/>
      <c r="Y142" s="138"/>
    </row>
    <row r="143" spans="2:25" s="107" customFormat="1" ht="52" customHeight="1">
      <c r="B143" s="281"/>
      <c r="C143" s="281"/>
      <c r="D143" s="281"/>
      <c r="E143" s="253"/>
      <c r="F143" s="253"/>
      <c r="G143" s="251"/>
      <c r="H143" s="253"/>
      <c r="I143" s="123" t="s">
        <v>35</v>
      </c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124">
        <f t="shared" si="14"/>
        <v>0</v>
      </c>
      <c r="W143" s="269"/>
    </row>
    <row r="144" spans="2:25" s="107" customFormat="1" ht="29.15" customHeight="1">
      <c r="B144" s="280" t="s">
        <v>458</v>
      </c>
      <c r="C144" s="280"/>
      <c r="D144" s="280"/>
      <c r="E144" s="253" t="s">
        <v>281</v>
      </c>
      <c r="F144" s="253" t="s">
        <v>220</v>
      </c>
      <c r="G144" s="250" t="s">
        <v>57</v>
      </c>
      <c r="H144" s="253" t="s">
        <v>52</v>
      </c>
      <c r="I144" s="123" t="s">
        <v>34</v>
      </c>
      <c r="J144" s="67"/>
      <c r="K144" s="67"/>
      <c r="L144" s="67" t="s">
        <v>34</v>
      </c>
      <c r="M144" s="67"/>
      <c r="N144" s="67"/>
      <c r="O144" s="67"/>
      <c r="P144" s="67"/>
      <c r="Q144" s="67"/>
      <c r="R144" s="67"/>
      <c r="S144" s="67"/>
      <c r="T144" s="67"/>
      <c r="U144" s="67"/>
      <c r="V144" s="124">
        <f t="shared" si="14"/>
        <v>1</v>
      </c>
      <c r="W144" s="268"/>
      <c r="Y144" s="109"/>
    </row>
    <row r="145" spans="1:25" s="107" customFormat="1" ht="36" customHeight="1">
      <c r="B145" s="280"/>
      <c r="C145" s="280"/>
      <c r="D145" s="280"/>
      <c r="E145" s="253"/>
      <c r="F145" s="253"/>
      <c r="G145" s="251"/>
      <c r="H145" s="253"/>
      <c r="I145" s="123" t="s">
        <v>35</v>
      </c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124">
        <f t="shared" si="14"/>
        <v>0</v>
      </c>
      <c r="W145" s="269"/>
    </row>
    <row r="146" spans="1:25" s="107" customFormat="1" ht="21.65" customHeight="1">
      <c r="B146" s="252" t="s">
        <v>468</v>
      </c>
      <c r="C146" s="252"/>
      <c r="D146" s="252"/>
      <c r="E146" s="253" t="s">
        <v>281</v>
      </c>
      <c r="F146" s="253" t="s">
        <v>220</v>
      </c>
      <c r="G146" s="250" t="s">
        <v>57</v>
      </c>
      <c r="H146" s="253" t="s">
        <v>52</v>
      </c>
      <c r="I146" s="123" t="s">
        <v>34</v>
      </c>
      <c r="J146" s="67"/>
      <c r="K146" s="67"/>
      <c r="L146" s="67"/>
      <c r="M146" s="67"/>
      <c r="N146" s="67"/>
      <c r="O146" s="67" t="s">
        <v>34</v>
      </c>
      <c r="P146" s="67"/>
      <c r="Q146" s="67"/>
      <c r="R146" s="67"/>
      <c r="S146" s="67"/>
      <c r="T146" s="67"/>
      <c r="U146" s="67"/>
      <c r="V146" s="124">
        <f t="shared" si="14"/>
        <v>1</v>
      </c>
      <c r="W146" s="268"/>
      <c r="Y146" s="109"/>
    </row>
    <row r="147" spans="1:25" s="107" customFormat="1" ht="21.65" customHeight="1">
      <c r="B147" s="252"/>
      <c r="C147" s="252"/>
      <c r="D147" s="252"/>
      <c r="E147" s="253"/>
      <c r="F147" s="253"/>
      <c r="G147" s="251"/>
      <c r="H147" s="253"/>
      <c r="I147" s="123" t="s">
        <v>35</v>
      </c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124">
        <f t="shared" si="14"/>
        <v>0</v>
      </c>
      <c r="W147" s="269"/>
    </row>
    <row r="148" spans="1:25" ht="16.5" customHeight="1">
      <c r="B148" s="76" t="s">
        <v>482</v>
      </c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3"/>
      <c r="Y148" s="86"/>
    </row>
    <row r="149" spans="1:25" s="126" customFormat="1" ht="20">
      <c r="B149" s="127"/>
      <c r="C149" s="128"/>
      <c r="D149" s="129"/>
      <c r="E149" s="129"/>
      <c r="F149" s="129"/>
      <c r="G149" s="96" t="s">
        <v>166</v>
      </c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54">
        <f>SUM(V147,V145,V143)/ SUM(V142,V144,V146)</f>
        <v>0</v>
      </c>
      <c r="W149" s="131"/>
    </row>
    <row r="150" spans="1:25" s="107" customFormat="1" ht="20">
      <c r="B150" s="116"/>
      <c r="D150" s="117"/>
      <c r="E150" s="117"/>
      <c r="F150" s="117"/>
      <c r="G150" s="132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4"/>
      <c r="W150" s="115"/>
    </row>
    <row r="151" spans="1:25" s="107" customFormat="1" ht="32.65" customHeight="1">
      <c r="A151" s="106"/>
      <c r="B151" s="139" t="s">
        <v>292</v>
      </c>
      <c r="C151" s="277" t="s">
        <v>389</v>
      </c>
      <c r="D151" s="278"/>
      <c r="E151" s="278"/>
      <c r="F151" s="279"/>
      <c r="G151" s="139" t="s">
        <v>275</v>
      </c>
      <c r="H151" s="273" t="s">
        <v>10</v>
      </c>
      <c r="I151" s="273"/>
      <c r="J151" s="273"/>
      <c r="K151" s="273"/>
      <c r="L151" s="273"/>
      <c r="M151" s="273"/>
      <c r="N151" s="273"/>
      <c r="O151" s="273"/>
      <c r="P151" s="273"/>
      <c r="Q151" s="273" t="s">
        <v>11</v>
      </c>
      <c r="R151" s="273"/>
      <c r="S151" s="273"/>
      <c r="T151" s="273"/>
      <c r="U151" s="273"/>
      <c r="V151" s="139" t="s">
        <v>12</v>
      </c>
      <c r="W151" s="139" t="s">
        <v>13</v>
      </c>
    </row>
    <row r="152" spans="1:25" s="107" customFormat="1" ht="73.5" customHeight="1">
      <c r="A152" s="106"/>
      <c r="B152" s="137" t="s">
        <v>470</v>
      </c>
      <c r="C152" s="274">
        <v>0.79</v>
      </c>
      <c r="D152" s="275"/>
      <c r="E152" s="275"/>
      <c r="F152" s="276"/>
      <c r="G152" s="150">
        <v>0.63</v>
      </c>
      <c r="H152" s="254" t="s">
        <v>473</v>
      </c>
      <c r="I152" s="254"/>
      <c r="J152" s="254"/>
      <c r="K152" s="254"/>
      <c r="L152" s="254"/>
      <c r="M152" s="254"/>
      <c r="N152" s="254"/>
      <c r="O152" s="254"/>
      <c r="P152" s="254"/>
      <c r="Q152" s="254" t="s">
        <v>276</v>
      </c>
      <c r="R152" s="254"/>
      <c r="S152" s="254"/>
      <c r="T152" s="254"/>
      <c r="U152" s="254"/>
      <c r="V152" s="137" t="s">
        <v>58</v>
      </c>
      <c r="W152" s="137" t="s">
        <v>46</v>
      </c>
    </row>
    <row r="153" spans="1:25" s="107" customFormat="1">
      <c r="B153" s="144"/>
      <c r="C153" s="145"/>
      <c r="D153" s="145"/>
      <c r="E153" s="145"/>
      <c r="F153" s="145"/>
      <c r="G153" s="146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7"/>
      <c r="W153" s="144"/>
    </row>
    <row r="154" spans="1:25" s="107" customFormat="1">
      <c r="B154" s="239" t="s">
        <v>15</v>
      </c>
      <c r="C154" s="239"/>
      <c r="D154" s="239"/>
      <c r="E154" s="241" t="s">
        <v>53</v>
      </c>
      <c r="F154" s="241" t="s">
        <v>219</v>
      </c>
      <c r="G154" s="241" t="s">
        <v>16</v>
      </c>
      <c r="H154" s="241" t="s">
        <v>38</v>
      </c>
      <c r="I154" s="72"/>
      <c r="J154" s="229">
        <v>2025</v>
      </c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8" t="s">
        <v>17</v>
      </c>
      <c r="W154" s="228" t="s">
        <v>48</v>
      </c>
    </row>
    <row r="155" spans="1:25" s="107" customFormat="1">
      <c r="B155" s="239"/>
      <c r="C155" s="239"/>
      <c r="D155" s="239"/>
      <c r="E155" s="241"/>
      <c r="F155" s="241"/>
      <c r="G155" s="241"/>
      <c r="H155" s="241"/>
      <c r="I155" s="72"/>
      <c r="J155" s="229" t="s">
        <v>18</v>
      </c>
      <c r="K155" s="229"/>
      <c r="L155" s="229"/>
      <c r="M155" s="229" t="s">
        <v>19</v>
      </c>
      <c r="N155" s="229"/>
      <c r="O155" s="229"/>
      <c r="P155" s="229" t="s">
        <v>20</v>
      </c>
      <c r="Q155" s="229"/>
      <c r="R155" s="229"/>
      <c r="S155" s="229" t="s">
        <v>21</v>
      </c>
      <c r="T155" s="229"/>
      <c r="U155" s="229"/>
      <c r="V155" s="228"/>
      <c r="W155" s="228"/>
    </row>
    <row r="156" spans="1:25" s="107" customFormat="1">
      <c r="B156" s="239"/>
      <c r="C156" s="239"/>
      <c r="D156" s="239"/>
      <c r="E156" s="242"/>
      <c r="F156" s="241"/>
      <c r="G156" s="241"/>
      <c r="H156" s="241"/>
      <c r="I156" s="72"/>
      <c r="J156" s="73" t="s">
        <v>22</v>
      </c>
      <c r="K156" s="73" t="s">
        <v>23</v>
      </c>
      <c r="L156" s="73" t="s">
        <v>24</v>
      </c>
      <c r="M156" s="73" t="s">
        <v>25</v>
      </c>
      <c r="N156" s="73" t="s">
        <v>26</v>
      </c>
      <c r="O156" s="73" t="s">
        <v>27</v>
      </c>
      <c r="P156" s="73" t="s">
        <v>28</v>
      </c>
      <c r="Q156" s="73" t="s">
        <v>29</v>
      </c>
      <c r="R156" s="73" t="s">
        <v>30</v>
      </c>
      <c r="S156" s="73" t="s">
        <v>31</v>
      </c>
      <c r="T156" s="73" t="s">
        <v>32</v>
      </c>
      <c r="U156" s="73" t="s">
        <v>33</v>
      </c>
      <c r="V156" s="228"/>
      <c r="W156" s="228"/>
    </row>
    <row r="157" spans="1:25" s="107" customFormat="1">
      <c r="B157" s="280" t="s">
        <v>469</v>
      </c>
      <c r="C157" s="280"/>
      <c r="D157" s="280"/>
      <c r="E157" s="253" t="s">
        <v>281</v>
      </c>
      <c r="F157" s="253" t="s">
        <v>220</v>
      </c>
      <c r="G157" s="250" t="s">
        <v>57</v>
      </c>
      <c r="H157" s="253" t="s">
        <v>52</v>
      </c>
      <c r="I157" s="123" t="s">
        <v>34</v>
      </c>
      <c r="J157" s="67" t="s">
        <v>50</v>
      </c>
      <c r="K157" s="67" t="s">
        <v>50</v>
      </c>
      <c r="L157" s="67" t="s">
        <v>50</v>
      </c>
      <c r="M157" s="67"/>
      <c r="N157" s="67"/>
      <c r="O157" s="67"/>
      <c r="P157" s="67"/>
      <c r="Q157" s="67"/>
      <c r="R157" s="67"/>
      <c r="S157" s="67"/>
      <c r="T157" s="67"/>
      <c r="U157" s="67"/>
      <c r="V157" s="124">
        <f t="shared" ref="V157:V158" si="15">COUNTIF(J157:U157,I157)</f>
        <v>3</v>
      </c>
      <c r="W157" s="268"/>
    </row>
    <row r="158" spans="1:25" s="107" customFormat="1">
      <c r="B158" s="280"/>
      <c r="C158" s="280"/>
      <c r="D158" s="280"/>
      <c r="E158" s="253"/>
      <c r="F158" s="253"/>
      <c r="G158" s="251"/>
      <c r="H158" s="253"/>
      <c r="I158" s="123" t="s">
        <v>35</v>
      </c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124">
        <f t="shared" si="15"/>
        <v>0</v>
      </c>
      <c r="W158" s="269"/>
    </row>
    <row r="159" spans="1:25" s="107" customFormat="1" ht="20">
      <c r="B159" s="127"/>
      <c r="C159" s="128"/>
      <c r="D159" s="129"/>
      <c r="E159" s="129"/>
      <c r="F159" s="129"/>
      <c r="G159" s="96" t="s">
        <v>166</v>
      </c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54">
        <f>SUM(V158) / SUM(V157)</f>
        <v>0</v>
      </c>
      <c r="W159" s="131"/>
    </row>
    <row r="160" spans="1:25" s="107" customFormat="1">
      <c r="B160" s="144"/>
      <c r="C160" s="145"/>
      <c r="D160" s="145"/>
      <c r="E160" s="145"/>
      <c r="F160" s="145"/>
      <c r="G160" s="146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</row>
    <row r="161" spans="2:23" s="107" customFormat="1">
      <c r="B161" s="116"/>
      <c r="D161" s="117"/>
      <c r="E161" s="117"/>
      <c r="F161" s="117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53"/>
      <c r="W161" s="115"/>
    </row>
    <row r="162" spans="2:23" s="107" customFormat="1">
      <c r="B162" s="262" t="s">
        <v>230</v>
      </c>
      <c r="C162" s="262"/>
      <c r="D162" s="262"/>
      <c r="E162" s="262"/>
      <c r="F162" s="262"/>
      <c r="G162" s="258" t="s">
        <v>231</v>
      </c>
      <c r="H162" s="258"/>
      <c r="I162" s="258"/>
      <c r="J162" s="258"/>
      <c r="K162" s="258"/>
      <c r="L162" s="258"/>
      <c r="M162" s="258"/>
      <c r="N162" s="258" t="s">
        <v>232</v>
      </c>
      <c r="O162" s="258"/>
      <c r="P162" s="258"/>
      <c r="Q162" s="258"/>
      <c r="R162" s="258"/>
      <c r="S162" s="258"/>
      <c r="T162" s="258"/>
      <c r="U162" s="258"/>
      <c r="V162" s="258"/>
      <c r="W162" s="258"/>
    </row>
    <row r="163" spans="2:23" s="107" customFormat="1" ht="112.5" customHeight="1">
      <c r="B163" s="259" t="s">
        <v>233</v>
      </c>
      <c r="C163" s="233"/>
      <c r="D163" s="233"/>
      <c r="E163" s="233"/>
      <c r="F163" s="233"/>
      <c r="G163" s="260" t="s">
        <v>235</v>
      </c>
      <c r="H163" s="261"/>
      <c r="I163" s="261"/>
      <c r="J163" s="261"/>
      <c r="K163" s="261"/>
      <c r="L163" s="261"/>
      <c r="M163" s="261"/>
      <c r="N163" s="263" t="s">
        <v>478</v>
      </c>
      <c r="O163" s="264"/>
      <c r="P163" s="264"/>
      <c r="Q163" s="264"/>
      <c r="R163" s="264"/>
      <c r="S163" s="264"/>
      <c r="T163" s="264"/>
      <c r="U163" s="264"/>
      <c r="V163" s="264"/>
      <c r="W163" s="264"/>
    </row>
    <row r="164" spans="2:23" s="107" customFormat="1">
      <c r="B164" s="255" t="s">
        <v>471</v>
      </c>
      <c r="C164" s="255"/>
      <c r="D164" s="255"/>
      <c r="E164" s="255"/>
      <c r="F164" s="255"/>
      <c r="G164" s="256" t="s">
        <v>471</v>
      </c>
      <c r="H164" s="256"/>
      <c r="I164" s="256"/>
      <c r="J164" s="256"/>
      <c r="K164" s="256"/>
      <c r="L164" s="256"/>
      <c r="M164" s="256"/>
      <c r="N164" s="257" t="s">
        <v>471</v>
      </c>
      <c r="O164" s="257"/>
      <c r="P164" s="257"/>
      <c r="Q164" s="257"/>
      <c r="R164" s="257"/>
      <c r="S164" s="257"/>
      <c r="T164" s="257"/>
      <c r="U164" s="257"/>
      <c r="V164" s="257"/>
      <c r="W164" s="257"/>
    </row>
    <row r="172" spans="2:23">
      <c r="J172" s="136" t="s">
        <v>340</v>
      </c>
    </row>
  </sheetData>
  <mergeCells count="377">
    <mergeCell ref="B157:D158"/>
    <mergeCell ref="E157:E158"/>
    <mergeCell ref="F157:F158"/>
    <mergeCell ref="G157:G158"/>
    <mergeCell ref="H157:H158"/>
    <mergeCell ref="W157:W158"/>
    <mergeCell ref="B36:D37"/>
    <mergeCell ref="E36:E37"/>
    <mergeCell ref="F36:F37"/>
    <mergeCell ref="G36:G37"/>
    <mergeCell ref="H36:H37"/>
    <mergeCell ref="W36:W37"/>
    <mergeCell ref="B38:D39"/>
    <mergeCell ref="E38:E39"/>
    <mergeCell ref="F38:F39"/>
    <mergeCell ref="G38:G39"/>
    <mergeCell ref="H38:H39"/>
    <mergeCell ref="W38:W39"/>
    <mergeCell ref="E146:E147"/>
    <mergeCell ref="B53:D54"/>
    <mergeCell ref="E53:E54"/>
    <mergeCell ref="F53:F54"/>
    <mergeCell ref="G53:G54"/>
    <mergeCell ref="H53:H54"/>
    <mergeCell ref="W53:W54"/>
    <mergeCell ref="W97:W98"/>
    <mergeCell ref="B99:D100"/>
    <mergeCell ref="E99:E100"/>
    <mergeCell ref="F99:F100"/>
    <mergeCell ref="G99:G100"/>
    <mergeCell ref="H99:H100"/>
    <mergeCell ref="W99:W100"/>
    <mergeCell ref="G59:G60"/>
    <mergeCell ref="H77:H78"/>
    <mergeCell ref="H75:H76"/>
    <mergeCell ref="F73:F74"/>
    <mergeCell ref="F71:F72"/>
    <mergeCell ref="W71:W72"/>
    <mergeCell ref="W73:W74"/>
    <mergeCell ref="W75:W76"/>
    <mergeCell ref="F75:F76"/>
    <mergeCell ref="H71:H72"/>
    <mergeCell ref="H61:H62"/>
    <mergeCell ref="F79:F80"/>
    <mergeCell ref="E55:E56"/>
    <mergeCell ref="F55:F56"/>
    <mergeCell ref="F59:F60"/>
    <mergeCell ref="E71:E72"/>
    <mergeCell ref="V138:V140"/>
    <mergeCell ref="G142:G143"/>
    <mergeCell ref="B144:D145"/>
    <mergeCell ref="E142:E143"/>
    <mergeCell ref="E144:E145"/>
    <mergeCell ref="J139:L139"/>
    <mergeCell ref="M139:O139"/>
    <mergeCell ref="H142:H143"/>
    <mergeCell ref="H144:H145"/>
    <mergeCell ref="G144:G145"/>
    <mergeCell ref="B142:D143"/>
    <mergeCell ref="W142:W143"/>
    <mergeCell ref="H151:P151"/>
    <mergeCell ref="C152:F152"/>
    <mergeCell ref="C151:F151"/>
    <mergeCell ref="F146:F147"/>
    <mergeCell ref="W146:W147"/>
    <mergeCell ref="Q151:U151"/>
    <mergeCell ref="H152:P152"/>
    <mergeCell ref="Q152:U152"/>
    <mergeCell ref="P139:R139"/>
    <mergeCell ref="H138:H140"/>
    <mergeCell ref="F138:F140"/>
    <mergeCell ref="E138:E140"/>
    <mergeCell ref="G138:G140"/>
    <mergeCell ref="B138:D140"/>
    <mergeCell ref="F142:F143"/>
    <mergeCell ref="F144:F145"/>
    <mergeCell ref="W138:W140"/>
    <mergeCell ref="S139:U139"/>
    <mergeCell ref="J138:U138"/>
    <mergeCell ref="W144:W145"/>
    <mergeCell ref="C118:F118"/>
    <mergeCell ref="F131:F132"/>
    <mergeCell ref="F129:F130"/>
    <mergeCell ref="B83:D84"/>
    <mergeCell ref="B109:D110"/>
    <mergeCell ref="B113:D114"/>
    <mergeCell ref="E120:E122"/>
    <mergeCell ref="F120:F122"/>
    <mergeCell ref="F125:F126"/>
    <mergeCell ref="F127:F128"/>
    <mergeCell ref="G125:G126"/>
    <mergeCell ref="H125:H126"/>
    <mergeCell ref="E125:E126"/>
    <mergeCell ref="F123:F124"/>
    <mergeCell ref="B123:D124"/>
    <mergeCell ref="G123:G124"/>
    <mergeCell ref="E123:E124"/>
    <mergeCell ref="W127:W128"/>
    <mergeCell ref="H127:H128"/>
    <mergeCell ref="G133:G134"/>
    <mergeCell ref="G93:G94"/>
    <mergeCell ref="H93:H94"/>
    <mergeCell ref="W113:W114"/>
    <mergeCell ref="H118:P118"/>
    <mergeCell ref="H117:P117"/>
    <mergeCell ref="J120:U120"/>
    <mergeCell ref="H120:H122"/>
    <mergeCell ref="W93:W94"/>
    <mergeCell ref="G97:G98"/>
    <mergeCell ref="H97:H98"/>
    <mergeCell ref="G105:G106"/>
    <mergeCell ref="H105:H106"/>
    <mergeCell ref="H101:H102"/>
    <mergeCell ref="G103:G104"/>
    <mergeCell ref="G101:G102"/>
    <mergeCell ref="H103:H104"/>
    <mergeCell ref="G127:G128"/>
    <mergeCell ref="W109:W110"/>
    <mergeCell ref="H109:H110"/>
    <mergeCell ref="H123:H124"/>
    <mergeCell ref="G120:G122"/>
    <mergeCell ref="G109:G110"/>
    <mergeCell ref="G113:G114"/>
    <mergeCell ref="W107:W108"/>
    <mergeCell ref="G107:G108"/>
    <mergeCell ref="H107:H108"/>
    <mergeCell ref="W91:W92"/>
    <mergeCell ref="H91:H92"/>
    <mergeCell ref="G91:G92"/>
    <mergeCell ref="H113:H114"/>
    <mergeCell ref="Q118:U118"/>
    <mergeCell ref="B154:D156"/>
    <mergeCell ref="E154:E156"/>
    <mergeCell ref="F154:F156"/>
    <mergeCell ref="G154:G156"/>
    <mergeCell ref="H154:H156"/>
    <mergeCell ref="J154:U154"/>
    <mergeCell ref="V154:V156"/>
    <mergeCell ref="W154:W156"/>
    <mergeCell ref="J155:L155"/>
    <mergeCell ref="M155:O155"/>
    <mergeCell ref="P155:R155"/>
    <mergeCell ref="S155:U155"/>
    <mergeCell ref="B164:F164"/>
    <mergeCell ref="G164:M164"/>
    <mergeCell ref="N164:W164"/>
    <mergeCell ref="G162:M162"/>
    <mergeCell ref="N162:W162"/>
    <mergeCell ref="B163:F163"/>
    <mergeCell ref="G163:M163"/>
    <mergeCell ref="B162:F162"/>
    <mergeCell ref="N163:W163"/>
    <mergeCell ref="G146:G147"/>
    <mergeCell ref="G129:G130"/>
    <mergeCell ref="H133:H134"/>
    <mergeCell ref="B131:D132"/>
    <mergeCell ref="B133:D134"/>
    <mergeCell ref="E129:E130"/>
    <mergeCell ref="G131:G132"/>
    <mergeCell ref="H131:H132"/>
    <mergeCell ref="H129:H130"/>
    <mergeCell ref="B146:D147"/>
    <mergeCell ref="H146:H147"/>
    <mergeCell ref="H9:P9"/>
    <mergeCell ref="D6:O6"/>
    <mergeCell ref="B127:D128"/>
    <mergeCell ref="E127:E128"/>
    <mergeCell ref="F133:F134"/>
    <mergeCell ref="B129:D130"/>
    <mergeCell ref="E131:E132"/>
    <mergeCell ref="E133:E134"/>
    <mergeCell ref="B125:D126"/>
    <mergeCell ref="C117:F117"/>
    <mergeCell ref="B120:D122"/>
    <mergeCell ref="B55:D56"/>
    <mergeCell ref="B61:D62"/>
    <mergeCell ref="E61:E62"/>
    <mergeCell ref="B59:D60"/>
    <mergeCell ref="E73:E74"/>
    <mergeCell ref="B75:D76"/>
    <mergeCell ref="B71:D72"/>
    <mergeCell ref="B73:D74"/>
    <mergeCell ref="E59:E60"/>
    <mergeCell ref="E91:E92"/>
    <mergeCell ref="F93:F94"/>
    <mergeCell ref="E113:E114"/>
    <mergeCell ref="W16:W17"/>
    <mergeCell ref="F12:F14"/>
    <mergeCell ref="F16:F17"/>
    <mergeCell ref="B16:D17"/>
    <mergeCell ref="G16:G17"/>
    <mergeCell ref="H16:H17"/>
    <mergeCell ref="E16:E17"/>
    <mergeCell ref="C10:F10"/>
    <mergeCell ref="E12:E14"/>
    <mergeCell ref="J12:U12"/>
    <mergeCell ref="B2:B3"/>
    <mergeCell ref="C2:U3"/>
    <mergeCell ref="V2:W2"/>
    <mergeCell ref="V3:W3"/>
    <mergeCell ref="D5:O5"/>
    <mergeCell ref="P5:U5"/>
    <mergeCell ref="V5:W5"/>
    <mergeCell ref="V12:V14"/>
    <mergeCell ref="W12:W14"/>
    <mergeCell ref="J13:L13"/>
    <mergeCell ref="M13:O13"/>
    <mergeCell ref="P13:R13"/>
    <mergeCell ref="S13:U13"/>
    <mergeCell ref="H10:P10"/>
    <mergeCell ref="Q10:U10"/>
    <mergeCell ref="B12:D14"/>
    <mergeCell ref="G12:G14"/>
    <mergeCell ref="H12:H14"/>
    <mergeCell ref="C9:F9"/>
    <mergeCell ref="P6:U6"/>
    <mergeCell ref="V6:W6"/>
    <mergeCell ref="B7:W7"/>
    <mergeCell ref="B8:W8"/>
    <mergeCell ref="Q9:U9"/>
    <mergeCell ref="B91:D92"/>
    <mergeCell ref="B93:D94"/>
    <mergeCell ref="W123:W124"/>
    <mergeCell ref="W125:W126"/>
    <mergeCell ref="W120:W122"/>
    <mergeCell ref="J121:L121"/>
    <mergeCell ref="M121:O121"/>
    <mergeCell ref="P121:R121"/>
    <mergeCell ref="S121:U121"/>
    <mergeCell ref="V120:V122"/>
    <mergeCell ref="Q117:U117"/>
    <mergeCell ref="F113:F114"/>
    <mergeCell ref="E109:E110"/>
    <mergeCell ref="F109:F110"/>
    <mergeCell ref="B97:D98"/>
    <mergeCell ref="B103:D104"/>
    <mergeCell ref="F103:F104"/>
    <mergeCell ref="E97:E98"/>
    <mergeCell ref="B107:D108"/>
    <mergeCell ref="E107:E108"/>
    <mergeCell ref="F107:F108"/>
    <mergeCell ref="B101:D102"/>
    <mergeCell ref="F101:F102"/>
    <mergeCell ref="B105:D106"/>
    <mergeCell ref="B22:D23"/>
    <mergeCell ref="E22:E23"/>
    <mergeCell ref="F22:F23"/>
    <mergeCell ref="G22:G23"/>
    <mergeCell ref="H22:H23"/>
    <mergeCell ref="W22:W23"/>
    <mergeCell ref="B24:D25"/>
    <mergeCell ref="E24:E25"/>
    <mergeCell ref="W55:W56"/>
    <mergeCell ref="G55:G56"/>
    <mergeCell ref="H55:H56"/>
    <mergeCell ref="B26:D27"/>
    <mergeCell ref="W45:W46"/>
    <mergeCell ref="W47:W48"/>
    <mergeCell ref="B41:D42"/>
    <mergeCell ref="B30:D31"/>
    <mergeCell ref="E30:E31"/>
    <mergeCell ref="F30:F31"/>
    <mergeCell ref="G30:G31"/>
    <mergeCell ref="H30:H31"/>
    <mergeCell ref="W30:W31"/>
    <mergeCell ref="B34:D35"/>
    <mergeCell ref="E34:E35"/>
    <mergeCell ref="F34:F35"/>
    <mergeCell ref="W59:W60"/>
    <mergeCell ref="H59:H60"/>
    <mergeCell ref="F24:F25"/>
    <mergeCell ref="G24:G25"/>
    <mergeCell ref="H24:H25"/>
    <mergeCell ref="W24:W25"/>
    <mergeCell ref="E43:E44"/>
    <mergeCell ref="F43:F44"/>
    <mergeCell ref="G43:G44"/>
    <mergeCell ref="H43:H44"/>
    <mergeCell ref="W26:W27"/>
    <mergeCell ref="E28:E29"/>
    <mergeCell ref="F28:F29"/>
    <mergeCell ref="G28:G29"/>
    <mergeCell ref="H28:H29"/>
    <mergeCell ref="W28:W29"/>
    <mergeCell ref="G32:G33"/>
    <mergeCell ref="H32:H33"/>
    <mergeCell ref="E26:E27"/>
    <mergeCell ref="F26:F27"/>
    <mergeCell ref="G26:G27"/>
    <mergeCell ref="H26:H27"/>
    <mergeCell ref="F41:F42"/>
    <mergeCell ref="W43:W44"/>
    <mergeCell ref="F105:F106"/>
    <mergeCell ref="F97:F98"/>
    <mergeCell ref="E93:E94"/>
    <mergeCell ref="F91:F92"/>
    <mergeCell ref="W79:W80"/>
    <mergeCell ref="W61:W62"/>
    <mergeCell ref="W83:W84"/>
    <mergeCell ref="G75:G76"/>
    <mergeCell ref="G61:G62"/>
    <mergeCell ref="G83:G84"/>
    <mergeCell ref="G79:G80"/>
    <mergeCell ref="G77:G78"/>
    <mergeCell ref="F77:F78"/>
    <mergeCell ref="E75:E76"/>
    <mergeCell ref="F61:F62"/>
    <mergeCell ref="G71:G72"/>
    <mergeCell ref="W65:W66"/>
    <mergeCell ref="G73:G74"/>
    <mergeCell ref="H73:H74"/>
    <mergeCell ref="E85:E86"/>
    <mergeCell ref="W85:W86"/>
    <mergeCell ref="H85:H86"/>
    <mergeCell ref="G85:G86"/>
    <mergeCell ref="B90:D90"/>
    <mergeCell ref="B65:D66"/>
    <mergeCell ref="E65:E66"/>
    <mergeCell ref="F65:F66"/>
    <mergeCell ref="W18:W19"/>
    <mergeCell ref="H20:H21"/>
    <mergeCell ref="W20:W21"/>
    <mergeCell ref="E18:E19"/>
    <mergeCell ref="E20:E21"/>
    <mergeCell ref="H18:H19"/>
    <mergeCell ref="B18:D19"/>
    <mergeCell ref="G18:G19"/>
    <mergeCell ref="F18:F19"/>
    <mergeCell ref="B20:D21"/>
    <mergeCell ref="G20:G21"/>
    <mergeCell ref="F20:F21"/>
    <mergeCell ref="W32:W33"/>
    <mergeCell ref="G41:G42"/>
    <mergeCell ref="H41:H42"/>
    <mergeCell ref="F32:F33"/>
    <mergeCell ref="B40:V40"/>
    <mergeCell ref="E41:E42"/>
    <mergeCell ref="W41:W42"/>
    <mergeCell ref="B28:D29"/>
    <mergeCell ref="G34:G35"/>
    <mergeCell ref="H34:H35"/>
    <mergeCell ref="W34:W35"/>
    <mergeCell ref="B32:D33"/>
    <mergeCell ref="E32:E33"/>
    <mergeCell ref="W49:W50"/>
    <mergeCell ref="G47:G48"/>
    <mergeCell ref="H47:H48"/>
    <mergeCell ref="B49:D50"/>
    <mergeCell ref="E49:E50"/>
    <mergeCell ref="F49:F50"/>
    <mergeCell ref="G49:G50"/>
    <mergeCell ref="H49:H50"/>
    <mergeCell ref="B43:D44"/>
    <mergeCell ref="B45:D46"/>
    <mergeCell ref="E45:E46"/>
    <mergeCell ref="F45:F46"/>
    <mergeCell ref="G45:G46"/>
    <mergeCell ref="H45:H46"/>
    <mergeCell ref="B47:D48"/>
    <mergeCell ref="E47:E48"/>
    <mergeCell ref="F47:F48"/>
    <mergeCell ref="B85:D86"/>
    <mergeCell ref="F85:F86"/>
    <mergeCell ref="B77:D78"/>
    <mergeCell ref="G65:G66"/>
    <mergeCell ref="H65:H66"/>
    <mergeCell ref="B67:D68"/>
    <mergeCell ref="F67:F68"/>
    <mergeCell ref="G67:G68"/>
    <mergeCell ref="H67:H68"/>
    <mergeCell ref="E77:E78"/>
    <mergeCell ref="H83:H84"/>
    <mergeCell ref="E79:E80"/>
    <mergeCell ref="H79:H80"/>
    <mergeCell ref="E83:E84"/>
    <mergeCell ref="F83:F84"/>
    <mergeCell ref="B79:D80"/>
  </mergeCells>
  <phoneticPr fontId="21" type="noConversion"/>
  <conditionalFormatting sqref="J130">
    <cfRule type="containsText" dxfId="751" priority="451" operator="containsText" text="p">
      <formula>NOT(ISERROR(SEARCH("p",J130)))</formula>
    </cfRule>
  </conditionalFormatting>
  <conditionalFormatting sqref="J134">
    <cfRule type="containsText" dxfId="750" priority="450" operator="containsText" text="p">
      <formula>NOT(ISERROR(SEARCH("p",J134)))</formula>
    </cfRule>
  </conditionalFormatting>
  <conditionalFormatting sqref="J143">
    <cfRule type="containsText" dxfId="749" priority="700" operator="containsText" text="p">
      <formula>NOT(ISERROR(SEARCH("p",J143)))</formula>
    </cfRule>
  </conditionalFormatting>
  <conditionalFormatting sqref="J129:K129 J59:U61 J71:U79 J83:U85 T113:U114 J123:U125 J41:N42">
    <cfRule type="containsText" dxfId="748" priority="530" operator="containsText" text="E">
      <formula>NOT(ISERROR(SEARCH("E",J41)))</formula>
    </cfRule>
  </conditionalFormatting>
  <conditionalFormatting sqref="J129:K129">
    <cfRule type="containsText" dxfId="747" priority="531" operator="containsText" text="p">
      <formula>NOT(ISERROR(SEARCH("p",J129)))</formula>
    </cfRule>
  </conditionalFormatting>
  <conditionalFormatting sqref="J54:Q54">
    <cfRule type="containsText" dxfId="746" priority="102" operator="containsText" text="E">
      <formula>NOT(ISERROR(SEARCH("E",J54)))</formula>
    </cfRule>
    <cfRule type="containsText" dxfId="745" priority="103" operator="containsText" text="p">
      <formula>NOT(ISERROR(SEARCH("p",J54)))</formula>
    </cfRule>
  </conditionalFormatting>
  <conditionalFormatting sqref="J62:Q62">
    <cfRule type="containsText" dxfId="744" priority="69" operator="containsText" text="E">
      <formula>NOT(ISERROR(SEARCH("E",J62)))</formula>
    </cfRule>
    <cfRule type="containsText" dxfId="743" priority="70" operator="containsText" text="p">
      <formula>NOT(ISERROR(SEARCH("p",J62)))</formula>
    </cfRule>
  </conditionalFormatting>
  <conditionalFormatting sqref="J134:Q134 J126:Q126 J128:Q128 T126:U126 J127:U127 T128:U128 T134:U134">
    <cfRule type="containsText" dxfId="742" priority="454" operator="containsText" text="0">
      <formula>NOT(ISERROR(SEARCH("0",J126)))</formula>
    </cfRule>
  </conditionalFormatting>
  <conditionalFormatting sqref="J21:S21">
    <cfRule type="containsText" dxfId="741" priority="293" operator="containsText" text="p">
      <formula>NOT(ISERROR(SEARCH("p",J21)))</formula>
    </cfRule>
  </conditionalFormatting>
  <conditionalFormatting sqref="J23:S23">
    <cfRule type="containsText" dxfId="740" priority="164" operator="containsText" text="p">
      <formula>NOT(ISERROR(SEARCH("p",J23)))</formula>
    </cfRule>
  </conditionalFormatting>
  <conditionalFormatting sqref="J27:S27">
    <cfRule type="containsText" dxfId="739" priority="163" operator="containsText" text="p">
      <formula>NOT(ISERROR(SEARCH("p",J27)))</formula>
    </cfRule>
  </conditionalFormatting>
  <conditionalFormatting sqref="J29:S29">
    <cfRule type="containsText" dxfId="738" priority="152" operator="containsText" text="p">
      <formula>NOT(ISERROR(SEARCH("p",J29)))</formula>
    </cfRule>
  </conditionalFormatting>
  <conditionalFormatting sqref="J35:S35">
    <cfRule type="containsText" dxfId="737" priority="135" operator="containsText" text="p">
      <formula>NOT(ISERROR(SEARCH("p",J35)))</formula>
    </cfRule>
  </conditionalFormatting>
  <conditionalFormatting sqref="J16:U39 J41:U42 J97:U110 J157:U158">
    <cfRule type="containsText" dxfId="736" priority="371" operator="containsText" text="p">
      <formula>NOT(ISERROR(SEARCH("p",J16)))</formula>
    </cfRule>
  </conditionalFormatting>
  <conditionalFormatting sqref="J16:U39 J97:U110 O41:U42 J157:U158">
    <cfRule type="containsText" dxfId="735" priority="370" operator="containsText" text="E">
      <formula>NOT(ISERROR(SEARCH("E",J16)))</formula>
    </cfRule>
  </conditionalFormatting>
  <conditionalFormatting sqref="J32:U35">
    <cfRule type="containsText" dxfId="734" priority="492" operator="containsText" text="E">
      <formula>NOT(ISERROR(SEARCH("E",J32)))</formula>
    </cfRule>
    <cfRule type="containsText" dxfId="733" priority="493" operator="containsText" text="p">
      <formula>NOT(ISERROR(SEARCH("p",J32)))</formula>
    </cfRule>
  </conditionalFormatting>
  <conditionalFormatting sqref="J43:U45 J46:N46 J47:U47 J48:N48 J49:U50 J53:U53 J55:U55 J56:Q56 J80:Q80 J86:Q86 J91:U93 J94:Q94 J113:S113 J114:Q114 J126:Q126 T126:U126 J127:U127 J128:Q128 T128:U128 J134:Q134 T134:U134 J142:U147">
    <cfRule type="containsText" dxfId="732" priority="807" operator="containsText" text="p">
      <formula>NOT(ISERROR(SEARCH("p",J43)))</formula>
    </cfRule>
  </conditionalFormatting>
  <conditionalFormatting sqref="J54:U54">
    <cfRule type="containsText" dxfId="731" priority="79" operator="containsText" text="p">
      <formula>NOT(ISERROR(SEARCH("p",J54)))</formula>
    </cfRule>
  </conditionalFormatting>
  <conditionalFormatting sqref="J56:U56">
    <cfRule type="containsText" dxfId="730" priority="278" operator="containsText" text="p">
      <formula>NOT(ISERROR(SEARCH("p",J56)))</formula>
    </cfRule>
  </conditionalFormatting>
  <conditionalFormatting sqref="J65:U66">
    <cfRule type="containsText" dxfId="729" priority="12" operator="containsText" text="E">
      <formula>NOT(ISERROR(SEARCH("E",J65)))</formula>
    </cfRule>
    <cfRule type="containsText" dxfId="728" priority="13" operator="containsText" text="p">
      <formula>NOT(ISERROR(SEARCH("p",J65)))</formula>
    </cfRule>
  </conditionalFormatting>
  <conditionalFormatting sqref="J67:U68">
    <cfRule type="containsText" dxfId="727" priority="9" operator="containsText" text="E">
      <formula>NOT(ISERROR(SEARCH("E",J67)))</formula>
    </cfRule>
    <cfRule type="containsText" dxfId="726" priority="10" operator="containsText" text="p">
      <formula>NOT(ISERROR(SEARCH("p",J67)))</formula>
    </cfRule>
  </conditionalFormatting>
  <conditionalFormatting sqref="J71:U79 J83:U85 J123:U125 J59:U61 T113:U114 J128">
    <cfRule type="containsText" dxfId="725" priority="446" operator="containsText" text="p">
      <formula>NOT(ISERROR(SEARCH("p",J59)))</formula>
    </cfRule>
  </conditionalFormatting>
  <conditionalFormatting sqref="J123:U125 J129:U133">
    <cfRule type="containsText" dxfId="724" priority="96" operator="containsText" text="0">
      <formula>NOT(ISERROR(SEARCH("0",J123)))</formula>
    </cfRule>
  </conditionalFormatting>
  <conditionalFormatting sqref="J129:U133">
    <cfRule type="containsText" dxfId="723" priority="373" operator="containsText" text="E">
      <formula>NOT(ISERROR(SEARCH("E",J129)))</formula>
    </cfRule>
    <cfRule type="containsText" dxfId="722" priority="452" operator="containsText" text="p">
      <formula>NOT(ISERROR(SEARCH("p",J129)))</formula>
    </cfRule>
  </conditionalFormatting>
  <conditionalFormatting sqref="J133:U133">
    <cfRule type="containsText" dxfId="721" priority="520" operator="containsText" text="E">
      <formula>NOT(ISERROR(SEARCH("E",J133)))</formula>
    </cfRule>
    <cfRule type="containsText" dxfId="720" priority="521" operator="containsText" text="p">
      <formula>NOT(ISERROR(SEARCH("p",J133)))</formula>
    </cfRule>
  </conditionalFormatting>
  <conditionalFormatting sqref="J142:U147 J53:U53 J55:U55 J91:U93 J113:S113 J126:Q126 T126:U126 J127:U127 J128:Q128 T128:U128 J134:Q134 T134:U134 J46:N46 J48:N48 J56:Q56 J80:Q80 J86:Q86 J94:Q94 J114:Q114 J43:U45 J47:U47 J49:U50">
    <cfRule type="containsText" dxfId="719" priority="768" operator="containsText" text="E">
      <formula>NOT(ISERROR(SEARCH("E",J43)))</formula>
    </cfRule>
  </conditionalFormatting>
  <conditionalFormatting sqref="K74">
    <cfRule type="containsText" dxfId="718" priority="429" operator="containsText" text="0">
      <formula>NOT(ISERROR(SEARCH("0",K74)))</formula>
    </cfRule>
  </conditionalFormatting>
  <conditionalFormatting sqref="K84">
    <cfRule type="containsText" dxfId="717" priority="428" operator="containsText" text="0">
      <formula>NOT(ISERROR(SEARCH("0",K84)))</formula>
    </cfRule>
  </conditionalFormatting>
  <conditionalFormatting sqref="K72:L72">
    <cfRule type="containsText" dxfId="716" priority="430" operator="containsText" text="0">
      <formula>NOT(ISERROR(SEARCH("0",K72)))</formula>
    </cfRule>
  </conditionalFormatting>
  <conditionalFormatting sqref="L33 O33 R33 J126">
    <cfRule type="containsText" dxfId="715" priority="448" operator="containsText" text="p">
      <formula>NOT(ISERROR(SEARCH("p",J33)))</formula>
    </cfRule>
  </conditionalFormatting>
  <conditionalFormatting sqref="L46 L48">
    <cfRule type="containsText" dxfId="714" priority="416" operator="containsText" text="p">
      <formula>NOT(ISERROR(SEARCH("p",L46)))</formula>
    </cfRule>
  </conditionalFormatting>
  <conditionalFormatting sqref="L62:U62">
    <cfRule type="containsText" dxfId="713" priority="57" operator="containsText" text="p">
      <formula>NOT(ISERROR(SEARCH("p",L62)))</formula>
    </cfRule>
  </conditionalFormatting>
  <conditionalFormatting sqref="M131:N131">
    <cfRule type="containsText" dxfId="712" priority="522" operator="containsText" text="E">
      <formula>NOT(ISERROR(SEARCH("E",M131)))</formula>
    </cfRule>
    <cfRule type="containsText" dxfId="711" priority="523" operator="containsText" text="p">
      <formula>NOT(ISERROR(SEARCH("p",M131)))</formula>
    </cfRule>
  </conditionalFormatting>
  <conditionalFormatting sqref="M132:N132">
    <cfRule type="containsText" dxfId="710" priority="325" operator="containsText" text="p">
      <formula>NOT(ISERROR(SEARCH("p",M132)))</formula>
    </cfRule>
  </conditionalFormatting>
  <conditionalFormatting sqref="M25:S25">
    <cfRule type="containsText" dxfId="709" priority="162" operator="containsText" text="p">
      <formula>NOT(ISERROR(SEARCH("p",M25)))</formula>
    </cfRule>
  </conditionalFormatting>
  <conditionalFormatting sqref="M31:S33">
    <cfRule type="containsText" dxfId="708" priority="150" operator="containsText" text="p">
      <formula>NOT(ISERROR(SEARCH("p",M31)))</formula>
    </cfRule>
  </conditionalFormatting>
  <conditionalFormatting sqref="M114:S114">
    <cfRule type="containsText" dxfId="707" priority="233" operator="containsText" text="p">
      <formula>NOT(ISERROR(SEARCH("p",M114)))</formula>
    </cfRule>
  </conditionalFormatting>
  <conditionalFormatting sqref="M126:S126">
    <cfRule type="containsText" dxfId="706" priority="215" operator="containsText" text="p">
      <formula>NOT(ISERROR(SEARCH("p",M126)))</formula>
    </cfRule>
  </conditionalFormatting>
  <conditionalFormatting sqref="M128:S128">
    <cfRule type="containsText" dxfId="705" priority="209" operator="containsText" text="p">
      <formula>NOT(ISERROR(SEARCH("p",M128)))</formula>
    </cfRule>
  </conditionalFormatting>
  <conditionalFormatting sqref="M134:S134">
    <cfRule type="containsText" dxfId="704" priority="203" operator="containsText" text="p">
      <formula>NOT(ISERROR(SEARCH("p",M134)))</formula>
    </cfRule>
  </conditionalFormatting>
  <conditionalFormatting sqref="M80:U80">
    <cfRule type="containsText" dxfId="703" priority="251" operator="containsText" text="p">
      <formula>NOT(ISERROR(SEARCH("p",M80)))</formula>
    </cfRule>
  </conditionalFormatting>
  <conditionalFormatting sqref="M86:U86">
    <cfRule type="containsText" dxfId="702" priority="248" operator="containsText" text="p">
      <formula>NOT(ISERROR(SEARCH("p",M86)))</formula>
    </cfRule>
  </conditionalFormatting>
  <conditionalFormatting sqref="M94:U94">
    <cfRule type="containsText" dxfId="701" priority="242" operator="containsText" text="p">
      <formula>NOT(ISERROR(SEARCH("p",M94)))</formula>
    </cfRule>
  </conditionalFormatting>
  <conditionalFormatting sqref="O39">
    <cfRule type="containsText" dxfId="700" priority="1" operator="containsText" text="p">
      <formula>NOT(ISERROR(SEARCH("p",O39)))</formula>
    </cfRule>
  </conditionalFormatting>
  <conditionalFormatting sqref="O46 O48">
    <cfRule type="containsText" dxfId="699" priority="285" operator="containsText" text="p">
      <formula>NOT(ISERROR(SEARCH("p",O46)))</formula>
    </cfRule>
  </conditionalFormatting>
  <conditionalFormatting sqref="O46:Q46 O48:Q48">
    <cfRule type="containsText" dxfId="698" priority="286" operator="containsText" text="E">
      <formula>NOT(ISERROR(SEARCH("E",O46)))</formula>
    </cfRule>
    <cfRule type="containsText" dxfId="697" priority="287" operator="containsText" text="p">
      <formula>NOT(ISERROR(SEARCH("p",O46)))</formula>
    </cfRule>
  </conditionalFormatting>
  <conditionalFormatting sqref="R46 R48">
    <cfRule type="containsText" dxfId="696" priority="279" operator="containsText" text="p">
      <formula>NOT(ISERROR(SEARCH("p",R46)))</formula>
    </cfRule>
  </conditionalFormatting>
  <conditionalFormatting sqref="R65:R68 R59:R61 R71:R79 R83:R85 R97:R110">
    <cfRule type="containsText" dxfId="695" priority="11" operator="containsText" text="N">
      <formula>NOT(ISERROR(SEARCH("N",R59)))</formula>
    </cfRule>
  </conditionalFormatting>
  <conditionalFormatting sqref="R22:S33 R20:R21 S21 R53 R55 R91:R93 R113:S113">
    <cfRule type="containsText" dxfId="694" priority="685" operator="containsText" text="N">
      <formula>NOT(ISERROR(SEARCH("N",R20)))</formula>
    </cfRule>
  </conditionalFormatting>
  <conditionalFormatting sqref="R34:S35">
    <cfRule type="containsText" dxfId="693" priority="101" operator="containsText" text="N">
      <formula>NOT(ISERROR(SEARCH("N",R34)))</formula>
    </cfRule>
  </conditionalFormatting>
  <conditionalFormatting sqref="R54:S54">
    <cfRule type="containsText" dxfId="692" priority="77" operator="containsText" text="p">
      <formula>NOT(ISERROR(SEARCH("p",R54)))</formula>
    </cfRule>
  </conditionalFormatting>
  <conditionalFormatting sqref="R56:S56">
    <cfRule type="containsText" dxfId="691" priority="276" operator="containsText" text="p">
      <formula>NOT(ISERROR(SEARCH("p",R56)))</formula>
    </cfRule>
  </conditionalFormatting>
  <conditionalFormatting sqref="R62:S62">
    <cfRule type="containsText" dxfId="690" priority="55" operator="containsText" text="p">
      <formula>NOT(ISERROR(SEARCH("p",R62)))</formula>
    </cfRule>
  </conditionalFormatting>
  <conditionalFormatting sqref="R80:S80">
    <cfRule type="containsText" dxfId="689" priority="249" operator="containsText" text="p">
      <formula>NOT(ISERROR(SEARCH("p",R80)))</formula>
    </cfRule>
  </conditionalFormatting>
  <conditionalFormatting sqref="R86:S86">
    <cfRule type="containsText" dxfId="688" priority="246" operator="containsText" text="p">
      <formula>NOT(ISERROR(SEARCH("p",R86)))</formula>
    </cfRule>
  </conditionalFormatting>
  <conditionalFormatting sqref="R94:S94">
    <cfRule type="containsText" dxfId="687" priority="240" operator="containsText" text="p">
      <formula>NOT(ISERROR(SEARCH("p",R94)))</formula>
    </cfRule>
  </conditionalFormatting>
  <conditionalFormatting sqref="R114:S114">
    <cfRule type="containsText" dxfId="686" priority="231" operator="containsText" text="p">
      <formula>NOT(ISERROR(SEARCH("p",R114)))</formula>
    </cfRule>
    <cfRule type="containsText" dxfId="685" priority="232" operator="containsText" text="E">
      <formula>NOT(ISERROR(SEARCH("E",R114)))</formula>
    </cfRule>
  </conditionalFormatting>
  <conditionalFormatting sqref="R126:S126">
    <cfRule type="containsText" dxfId="684" priority="213" operator="containsText" text="p">
      <formula>NOT(ISERROR(SEARCH("p",R126)))</formula>
    </cfRule>
    <cfRule type="containsText" dxfId="683" priority="214" operator="containsText" text="E">
      <formula>NOT(ISERROR(SEARCH("E",R126)))</formula>
    </cfRule>
  </conditionalFormatting>
  <conditionalFormatting sqref="R128:S128">
    <cfRule type="containsText" dxfId="682" priority="207" operator="containsText" text="p">
      <formula>NOT(ISERROR(SEARCH("p",R128)))</formula>
    </cfRule>
    <cfRule type="containsText" dxfId="681" priority="208" operator="containsText" text="E">
      <formula>NOT(ISERROR(SEARCH("E",R128)))</formula>
    </cfRule>
  </conditionalFormatting>
  <conditionalFormatting sqref="R134:S134">
    <cfRule type="containsText" dxfId="680" priority="201" operator="containsText" text="p">
      <formula>NOT(ISERROR(SEARCH("p",R134)))</formula>
    </cfRule>
    <cfRule type="containsText" dxfId="679" priority="202" operator="containsText" text="E">
      <formula>NOT(ISERROR(SEARCH("E",R134)))</formula>
    </cfRule>
  </conditionalFormatting>
  <conditionalFormatting sqref="R46:U46 R48:U48">
    <cfRule type="containsText" dxfId="678" priority="280" operator="containsText" text="E">
      <formula>NOT(ISERROR(SEARCH("E",R46)))</formula>
    </cfRule>
    <cfRule type="containsText" dxfId="677" priority="281" operator="containsText" text="p">
      <formula>NOT(ISERROR(SEARCH("p",R46)))</formula>
    </cfRule>
  </conditionalFormatting>
  <conditionalFormatting sqref="R54:U54">
    <cfRule type="containsText" dxfId="676" priority="78" operator="containsText" text="E">
      <formula>NOT(ISERROR(SEARCH("E",R54)))</formula>
    </cfRule>
  </conditionalFormatting>
  <conditionalFormatting sqref="R56:U56">
    <cfRule type="containsText" dxfId="675" priority="277" operator="containsText" text="E">
      <formula>NOT(ISERROR(SEARCH("E",R56)))</formula>
    </cfRule>
  </conditionalFormatting>
  <conditionalFormatting sqref="R62:U62">
    <cfRule type="containsText" dxfId="674" priority="56" operator="containsText" text="E">
      <formula>NOT(ISERROR(SEARCH("E",R62)))</formula>
    </cfRule>
  </conditionalFormatting>
  <conditionalFormatting sqref="R80:U80">
    <cfRule type="containsText" dxfId="673" priority="250" operator="containsText" text="E">
      <formula>NOT(ISERROR(SEARCH("E",R80)))</formula>
    </cfRule>
  </conditionalFormatting>
  <conditionalFormatting sqref="R86:U86">
    <cfRule type="containsText" dxfId="672" priority="247" operator="containsText" text="E">
      <formula>NOT(ISERROR(SEARCH("E",R86)))</formula>
    </cfRule>
  </conditionalFormatting>
  <conditionalFormatting sqref="R94:U94">
    <cfRule type="containsText" dxfId="671" priority="241" operator="containsText" text="E">
      <formula>NOT(ISERROR(SEARCH("E",R94)))</formula>
    </cfRule>
  </conditionalFormatting>
  <printOptions horizontalCentered="1" verticalCentered="1"/>
  <pageMargins left="3.937007874015748E-2" right="3.937007874015748E-2" top="0.35433070866141736" bottom="0.35433070866141736" header="0.31496062992125984" footer="0.31496062992125984"/>
  <pageSetup paperSize="8" scale="70" fitToWidth="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8F8D-9748-4401-9E87-69DF079A9E2E}">
  <sheetPr>
    <tabColor rgb="FF0070C0"/>
  </sheetPr>
  <dimension ref="A2:Y110"/>
  <sheetViews>
    <sheetView showGridLines="0" topLeftCell="A23" zoomScale="70" zoomScaleNormal="70" zoomScaleSheetLayoutView="55" zoomScalePageLayoutView="40" workbookViewId="0">
      <selection activeCell="I12" sqref="I12:T12"/>
    </sheetView>
  </sheetViews>
  <sheetFormatPr defaultColWidth="9.26953125" defaultRowHeight="15.5"/>
  <cols>
    <col min="1" max="1" width="2.26953125" style="156" customWidth="1"/>
    <col min="2" max="2" width="33.1796875" style="204" customWidth="1"/>
    <col min="3" max="3" width="18.7265625" style="156" customWidth="1"/>
    <col min="4" max="4" width="6.54296875" style="205" customWidth="1"/>
    <col min="5" max="5" width="14.08984375" style="205" customWidth="1"/>
    <col min="6" max="6" width="17.54296875" style="206" customWidth="1"/>
    <col min="7" max="7" width="9.54296875" style="206" customWidth="1"/>
    <col min="8" max="8" width="6.453125" style="206" customWidth="1"/>
    <col min="9" max="20" width="6.81640625" style="206" customWidth="1"/>
    <col min="21" max="21" width="14.6328125" style="206" customWidth="1"/>
    <col min="22" max="22" width="24.26953125" style="156" customWidth="1"/>
    <col min="23" max="23" width="24.26953125" style="156" hidden="1" customWidth="1"/>
    <col min="24" max="25" width="10.26953125" style="156" bestFit="1" customWidth="1"/>
    <col min="26" max="239" width="9.26953125" style="156"/>
    <col min="240" max="240" width="2.26953125" style="156" customWidth="1"/>
    <col min="241" max="241" width="44.26953125" style="156" customWidth="1"/>
    <col min="242" max="242" width="18.7265625" style="156" customWidth="1"/>
    <col min="243" max="243" width="6.54296875" style="156" customWidth="1"/>
    <col min="244" max="244" width="22.26953125" style="156" customWidth="1"/>
    <col min="245" max="245" width="5" style="156" customWidth="1"/>
    <col min="246" max="257" width="4.7265625" style="156" customWidth="1"/>
    <col min="258" max="258" width="22" style="156" customWidth="1"/>
    <col min="259" max="259" width="9.7265625" style="156" customWidth="1"/>
    <col min="260" max="260" width="24.7265625" style="156" customWidth="1"/>
    <col min="261" max="261" width="9" style="156" customWidth="1"/>
    <col min="262" max="262" width="28.26953125" style="156" customWidth="1"/>
    <col min="263" max="263" width="9" style="156" customWidth="1"/>
    <col min="264" max="264" width="22.26953125" style="156" customWidth="1"/>
    <col min="265" max="265" width="9.7265625" style="156" customWidth="1"/>
    <col min="266" max="266" width="22.54296875" style="156" customWidth="1"/>
    <col min="267" max="267" width="9.453125" style="156" customWidth="1"/>
    <col min="268" max="495" width="9.26953125" style="156"/>
    <col min="496" max="496" width="2.26953125" style="156" customWidth="1"/>
    <col min="497" max="497" width="44.26953125" style="156" customWidth="1"/>
    <col min="498" max="498" width="18.7265625" style="156" customWidth="1"/>
    <col min="499" max="499" width="6.54296875" style="156" customWidth="1"/>
    <col min="500" max="500" width="22.26953125" style="156" customWidth="1"/>
    <col min="501" max="501" width="5" style="156" customWidth="1"/>
    <col min="502" max="513" width="4.7265625" style="156" customWidth="1"/>
    <col min="514" max="514" width="22" style="156" customWidth="1"/>
    <col min="515" max="515" width="9.7265625" style="156" customWidth="1"/>
    <col min="516" max="516" width="24.7265625" style="156" customWidth="1"/>
    <col min="517" max="517" width="9" style="156" customWidth="1"/>
    <col min="518" max="518" width="28.26953125" style="156" customWidth="1"/>
    <col min="519" max="519" width="9" style="156" customWidth="1"/>
    <col min="520" max="520" width="22.26953125" style="156" customWidth="1"/>
    <col min="521" max="521" width="9.7265625" style="156" customWidth="1"/>
    <col min="522" max="522" width="22.54296875" style="156" customWidth="1"/>
    <col min="523" max="523" width="9.453125" style="156" customWidth="1"/>
    <col min="524" max="751" width="9.26953125" style="156"/>
    <col min="752" max="752" width="2.26953125" style="156" customWidth="1"/>
    <col min="753" max="753" width="44.26953125" style="156" customWidth="1"/>
    <col min="754" max="754" width="18.7265625" style="156" customWidth="1"/>
    <col min="755" max="755" width="6.54296875" style="156" customWidth="1"/>
    <col min="756" max="756" width="22.26953125" style="156" customWidth="1"/>
    <col min="757" max="757" width="5" style="156" customWidth="1"/>
    <col min="758" max="769" width="4.7265625" style="156" customWidth="1"/>
    <col min="770" max="770" width="22" style="156" customWidth="1"/>
    <col min="771" max="771" width="9.7265625" style="156" customWidth="1"/>
    <col min="772" max="772" width="24.7265625" style="156" customWidth="1"/>
    <col min="773" max="773" width="9" style="156" customWidth="1"/>
    <col min="774" max="774" width="28.26953125" style="156" customWidth="1"/>
    <col min="775" max="775" width="9" style="156" customWidth="1"/>
    <col min="776" max="776" width="22.26953125" style="156" customWidth="1"/>
    <col min="777" max="777" width="9.7265625" style="156" customWidth="1"/>
    <col min="778" max="778" width="22.54296875" style="156" customWidth="1"/>
    <col min="779" max="779" width="9.453125" style="156" customWidth="1"/>
    <col min="780" max="1007" width="9.26953125" style="156"/>
    <col min="1008" max="1008" width="2.26953125" style="156" customWidth="1"/>
    <col min="1009" max="1009" width="44.26953125" style="156" customWidth="1"/>
    <col min="1010" max="1010" width="18.7265625" style="156" customWidth="1"/>
    <col min="1011" max="1011" width="6.54296875" style="156" customWidth="1"/>
    <col min="1012" max="1012" width="22.26953125" style="156" customWidth="1"/>
    <col min="1013" max="1013" width="5" style="156" customWidth="1"/>
    <col min="1014" max="1025" width="4.7265625" style="156" customWidth="1"/>
    <col min="1026" max="1026" width="22" style="156" customWidth="1"/>
    <col min="1027" max="1027" width="9.7265625" style="156" customWidth="1"/>
    <col min="1028" max="1028" width="24.7265625" style="156" customWidth="1"/>
    <col min="1029" max="1029" width="9" style="156" customWidth="1"/>
    <col min="1030" max="1030" width="28.26953125" style="156" customWidth="1"/>
    <col min="1031" max="1031" width="9" style="156" customWidth="1"/>
    <col min="1032" max="1032" width="22.26953125" style="156" customWidth="1"/>
    <col min="1033" max="1033" width="9.7265625" style="156" customWidth="1"/>
    <col min="1034" max="1034" width="22.54296875" style="156" customWidth="1"/>
    <col min="1035" max="1035" width="9.453125" style="156" customWidth="1"/>
    <col min="1036" max="1263" width="9.26953125" style="156"/>
    <col min="1264" max="1264" width="2.26953125" style="156" customWidth="1"/>
    <col min="1265" max="1265" width="44.26953125" style="156" customWidth="1"/>
    <col min="1266" max="1266" width="18.7265625" style="156" customWidth="1"/>
    <col min="1267" max="1267" width="6.54296875" style="156" customWidth="1"/>
    <col min="1268" max="1268" width="22.26953125" style="156" customWidth="1"/>
    <col min="1269" max="1269" width="5" style="156" customWidth="1"/>
    <col min="1270" max="1281" width="4.7265625" style="156" customWidth="1"/>
    <col min="1282" max="1282" width="22" style="156" customWidth="1"/>
    <col min="1283" max="1283" width="9.7265625" style="156" customWidth="1"/>
    <col min="1284" max="1284" width="24.7265625" style="156" customWidth="1"/>
    <col min="1285" max="1285" width="9" style="156" customWidth="1"/>
    <col min="1286" max="1286" width="28.26953125" style="156" customWidth="1"/>
    <col min="1287" max="1287" width="9" style="156" customWidth="1"/>
    <col min="1288" max="1288" width="22.26953125" style="156" customWidth="1"/>
    <col min="1289" max="1289" width="9.7265625" style="156" customWidth="1"/>
    <col min="1290" max="1290" width="22.54296875" style="156" customWidth="1"/>
    <col min="1291" max="1291" width="9.453125" style="156" customWidth="1"/>
    <col min="1292" max="1519" width="9.26953125" style="156"/>
    <col min="1520" max="1520" width="2.26953125" style="156" customWidth="1"/>
    <col min="1521" max="1521" width="44.26953125" style="156" customWidth="1"/>
    <col min="1522" max="1522" width="18.7265625" style="156" customWidth="1"/>
    <col min="1523" max="1523" width="6.54296875" style="156" customWidth="1"/>
    <col min="1524" max="1524" width="22.26953125" style="156" customWidth="1"/>
    <col min="1525" max="1525" width="5" style="156" customWidth="1"/>
    <col min="1526" max="1537" width="4.7265625" style="156" customWidth="1"/>
    <col min="1538" max="1538" width="22" style="156" customWidth="1"/>
    <col min="1539" max="1539" width="9.7265625" style="156" customWidth="1"/>
    <col min="1540" max="1540" width="24.7265625" style="156" customWidth="1"/>
    <col min="1541" max="1541" width="9" style="156" customWidth="1"/>
    <col min="1542" max="1542" width="28.26953125" style="156" customWidth="1"/>
    <col min="1543" max="1543" width="9" style="156" customWidth="1"/>
    <col min="1544" max="1544" width="22.26953125" style="156" customWidth="1"/>
    <col min="1545" max="1545" width="9.7265625" style="156" customWidth="1"/>
    <col min="1546" max="1546" width="22.54296875" style="156" customWidth="1"/>
    <col min="1547" max="1547" width="9.453125" style="156" customWidth="1"/>
    <col min="1548" max="1775" width="9.26953125" style="156"/>
    <col min="1776" max="1776" width="2.26953125" style="156" customWidth="1"/>
    <col min="1777" max="1777" width="44.26953125" style="156" customWidth="1"/>
    <col min="1778" max="1778" width="18.7265625" style="156" customWidth="1"/>
    <col min="1779" max="1779" width="6.54296875" style="156" customWidth="1"/>
    <col min="1780" max="1780" width="22.26953125" style="156" customWidth="1"/>
    <col min="1781" max="1781" width="5" style="156" customWidth="1"/>
    <col min="1782" max="1793" width="4.7265625" style="156" customWidth="1"/>
    <col min="1794" max="1794" width="22" style="156" customWidth="1"/>
    <col min="1795" max="1795" width="9.7265625" style="156" customWidth="1"/>
    <col min="1796" max="1796" width="24.7265625" style="156" customWidth="1"/>
    <col min="1797" max="1797" width="9" style="156" customWidth="1"/>
    <col min="1798" max="1798" width="28.26953125" style="156" customWidth="1"/>
    <col min="1799" max="1799" width="9" style="156" customWidth="1"/>
    <col min="1800" max="1800" width="22.26953125" style="156" customWidth="1"/>
    <col min="1801" max="1801" width="9.7265625" style="156" customWidth="1"/>
    <col min="1802" max="1802" width="22.54296875" style="156" customWidth="1"/>
    <col min="1803" max="1803" width="9.453125" style="156" customWidth="1"/>
    <col min="1804" max="2031" width="9.26953125" style="156"/>
    <col min="2032" max="2032" width="2.26953125" style="156" customWidth="1"/>
    <col min="2033" max="2033" width="44.26953125" style="156" customWidth="1"/>
    <col min="2034" max="2034" width="18.7265625" style="156" customWidth="1"/>
    <col min="2035" max="2035" width="6.54296875" style="156" customWidth="1"/>
    <col min="2036" max="2036" width="22.26953125" style="156" customWidth="1"/>
    <col min="2037" max="2037" width="5" style="156" customWidth="1"/>
    <col min="2038" max="2049" width="4.7265625" style="156" customWidth="1"/>
    <col min="2050" max="2050" width="22" style="156" customWidth="1"/>
    <col min="2051" max="2051" width="9.7265625" style="156" customWidth="1"/>
    <col min="2052" max="2052" width="24.7265625" style="156" customWidth="1"/>
    <col min="2053" max="2053" width="9" style="156" customWidth="1"/>
    <col min="2054" max="2054" width="28.26953125" style="156" customWidth="1"/>
    <col min="2055" max="2055" width="9" style="156" customWidth="1"/>
    <col min="2056" max="2056" width="22.26953125" style="156" customWidth="1"/>
    <col min="2057" max="2057" width="9.7265625" style="156" customWidth="1"/>
    <col min="2058" max="2058" width="22.54296875" style="156" customWidth="1"/>
    <col min="2059" max="2059" width="9.453125" style="156" customWidth="1"/>
    <col min="2060" max="2287" width="9.26953125" style="156"/>
    <col min="2288" max="2288" width="2.26953125" style="156" customWidth="1"/>
    <col min="2289" max="2289" width="44.26953125" style="156" customWidth="1"/>
    <col min="2290" max="2290" width="18.7265625" style="156" customWidth="1"/>
    <col min="2291" max="2291" width="6.54296875" style="156" customWidth="1"/>
    <col min="2292" max="2292" width="22.26953125" style="156" customWidth="1"/>
    <col min="2293" max="2293" width="5" style="156" customWidth="1"/>
    <col min="2294" max="2305" width="4.7265625" style="156" customWidth="1"/>
    <col min="2306" max="2306" width="22" style="156" customWidth="1"/>
    <col min="2307" max="2307" width="9.7265625" style="156" customWidth="1"/>
    <col min="2308" max="2308" width="24.7265625" style="156" customWidth="1"/>
    <col min="2309" max="2309" width="9" style="156" customWidth="1"/>
    <col min="2310" max="2310" width="28.26953125" style="156" customWidth="1"/>
    <col min="2311" max="2311" width="9" style="156" customWidth="1"/>
    <col min="2312" max="2312" width="22.26953125" style="156" customWidth="1"/>
    <col min="2313" max="2313" width="9.7265625" style="156" customWidth="1"/>
    <col min="2314" max="2314" width="22.54296875" style="156" customWidth="1"/>
    <col min="2315" max="2315" width="9.453125" style="156" customWidth="1"/>
    <col min="2316" max="2543" width="9.26953125" style="156"/>
    <col min="2544" max="2544" width="2.26953125" style="156" customWidth="1"/>
    <col min="2545" max="2545" width="44.26953125" style="156" customWidth="1"/>
    <col min="2546" max="2546" width="18.7265625" style="156" customWidth="1"/>
    <col min="2547" max="2547" width="6.54296875" style="156" customWidth="1"/>
    <col min="2548" max="2548" width="22.26953125" style="156" customWidth="1"/>
    <col min="2549" max="2549" width="5" style="156" customWidth="1"/>
    <col min="2550" max="2561" width="4.7265625" style="156" customWidth="1"/>
    <col min="2562" max="2562" width="22" style="156" customWidth="1"/>
    <col min="2563" max="2563" width="9.7265625" style="156" customWidth="1"/>
    <col min="2564" max="2564" width="24.7265625" style="156" customWidth="1"/>
    <col min="2565" max="2565" width="9" style="156" customWidth="1"/>
    <col min="2566" max="2566" width="28.26953125" style="156" customWidth="1"/>
    <col min="2567" max="2567" width="9" style="156" customWidth="1"/>
    <col min="2568" max="2568" width="22.26953125" style="156" customWidth="1"/>
    <col min="2569" max="2569" width="9.7265625" style="156" customWidth="1"/>
    <col min="2570" max="2570" width="22.54296875" style="156" customWidth="1"/>
    <col min="2571" max="2571" width="9.453125" style="156" customWidth="1"/>
    <col min="2572" max="2799" width="9.26953125" style="156"/>
    <col min="2800" max="2800" width="2.26953125" style="156" customWidth="1"/>
    <col min="2801" max="2801" width="44.26953125" style="156" customWidth="1"/>
    <col min="2802" max="2802" width="18.7265625" style="156" customWidth="1"/>
    <col min="2803" max="2803" width="6.54296875" style="156" customWidth="1"/>
    <col min="2804" max="2804" width="22.26953125" style="156" customWidth="1"/>
    <col min="2805" max="2805" width="5" style="156" customWidth="1"/>
    <col min="2806" max="2817" width="4.7265625" style="156" customWidth="1"/>
    <col min="2818" max="2818" width="22" style="156" customWidth="1"/>
    <col min="2819" max="2819" width="9.7265625" style="156" customWidth="1"/>
    <col min="2820" max="2820" width="24.7265625" style="156" customWidth="1"/>
    <col min="2821" max="2821" width="9" style="156" customWidth="1"/>
    <col min="2822" max="2822" width="28.26953125" style="156" customWidth="1"/>
    <col min="2823" max="2823" width="9" style="156" customWidth="1"/>
    <col min="2824" max="2824" width="22.26953125" style="156" customWidth="1"/>
    <col min="2825" max="2825" width="9.7265625" style="156" customWidth="1"/>
    <col min="2826" max="2826" width="22.54296875" style="156" customWidth="1"/>
    <col min="2827" max="2827" width="9.453125" style="156" customWidth="1"/>
    <col min="2828" max="3055" width="9.26953125" style="156"/>
    <col min="3056" max="3056" width="2.26953125" style="156" customWidth="1"/>
    <col min="3057" max="3057" width="44.26953125" style="156" customWidth="1"/>
    <col min="3058" max="3058" width="18.7265625" style="156" customWidth="1"/>
    <col min="3059" max="3059" width="6.54296875" style="156" customWidth="1"/>
    <col min="3060" max="3060" width="22.26953125" style="156" customWidth="1"/>
    <col min="3061" max="3061" width="5" style="156" customWidth="1"/>
    <col min="3062" max="3073" width="4.7265625" style="156" customWidth="1"/>
    <col min="3074" max="3074" width="22" style="156" customWidth="1"/>
    <col min="3075" max="3075" width="9.7265625" style="156" customWidth="1"/>
    <col min="3076" max="3076" width="24.7265625" style="156" customWidth="1"/>
    <col min="3077" max="3077" width="9" style="156" customWidth="1"/>
    <col min="3078" max="3078" width="28.26953125" style="156" customWidth="1"/>
    <col min="3079" max="3079" width="9" style="156" customWidth="1"/>
    <col min="3080" max="3080" width="22.26953125" style="156" customWidth="1"/>
    <col min="3081" max="3081" width="9.7265625" style="156" customWidth="1"/>
    <col min="3082" max="3082" width="22.54296875" style="156" customWidth="1"/>
    <col min="3083" max="3083" width="9.453125" style="156" customWidth="1"/>
    <col min="3084" max="3311" width="9.26953125" style="156"/>
    <col min="3312" max="3312" width="2.26953125" style="156" customWidth="1"/>
    <col min="3313" max="3313" width="44.26953125" style="156" customWidth="1"/>
    <col min="3314" max="3314" width="18.7265625" style="156" customWidth="1"/>
    <col min="3315" max="3315" width="6.54296875" style="156" customWidth="1"/>
    <col min="3316" max="3316" width="22.26953125" style="156" customWidth="1"/>
    <col min="3317" max="3317" width="5" style="156" customWidth="1"/>
    <col min="3318" max="3329" width="4.7265625" style="156" customWidth="1"/>
    <col min="3330" max="3330" width="22" style="156" customWidth="1"/>
    <col min="3331" max="3331" width="9.7265625" style="156" customWidth="1"/>
    <col min="3332" max="3332" width="24.7265625" style="156" customWidth="1"/>
    <col min="3333" max="3333" width="9" style="156" customWidth="1"/>
    <col min="3334" max="3334" width="28.26953125" style="156" customWidth="1"/>
    <col min="3335" max="3335" width="9" style="156" customWidth="1"/>
    <col min="3336" max="3336" width="22.26953125" style="156" customWidth="1"/>
    <col min="3337" max="3337" width="9.7265625" style="156" customWidth="1"/>
    <col min="3338" max="3338" width="22.54296875" style="156" customWidth="1"/>
    <col min="3339" max="3339" width="9.453125" style="156" customWidth="1"/>
    <col min="3340" max="3567" width="9.26953125" style="156"/>
    <col min="3568" max="3568" width="2.26953125" style="156" customWidth="1"/>
    <col min="3569" max="3569" width="44.26953125" style="156" customWidth="1"/>
    <col min="3570" max="3570" width="18.7265625" style="156" customWidth="1"/>
    <col min="3571" max="3571" width="6.54296875" style="156" customWidth="1"/>
    <col min="3572" max="3572" width="22.26953125" style="156" customWidth="1"/>
    <col min="3573" max="3573" width="5" style="156" customWidth="1"/>
    <col min="3574" max="3585" width="4.7265625" style="156" customWidth="1"/>
    <col min="3586" max="3586" width="22" style="156" customWidth="1"/>
    <col min="3587" max="3587" width="9.7265625" style="156" customWidth="1"/>
    <col min="3588" max="3588" width="24.7265625" style="156" customWidth="1"/>
    <col min="3589" max="3589" width="9" style="156" customWidth="1"/>
    <col min="3590" max="3590" width="28.26953125" style="156" customWidth="1"/>
    <col min="3591" max="3591" width="9" style="156" customWidth="1"/>
    <col min="3592" max="3592" width="22.26953125" style="156" customWidth="1"/>
    <col min="3593" max="3593" width="9.7265625" style="156" customWidth="1"/>
    <col min="3594" max="3594" width="22.54296875" style="156" customWidth="1"/>
    <col min="3595" max="3595" width="9.453125" style="156" customWidth="1"/>
    <col min="3596" max="3823" width="9.26953125" style="156"/>
    <col min="3824" max="3824" width="2.26953125" style="156" customWidth="1"/>
    <col min="3825" max="3825" width="44.26953125" style="156" customWidth="1"/>
    <col min="3826" max="3826" width="18.7265625" style="156" customWidth="1"/>
    <col min="3827" max="3827" width="6.54296875" style="156" customWidth="1"/>
    <col min="3828" max="3828" width="22.26953125" style="156" customWidth="1"/>
    <col min="3829" max="3829" width="5" style="156" customWidth="1"/>
    <col min="3830" max="3841" width="4.7265625" style="156" customWidth="1"/>
    <col min="3842" max="3842" width="22" style="156" customWidth="1"/>
    <col min="3843" max="3843" width="9.7265625" style="156" customWidth="1"/>
    <col min="3844" max="3844" width="24.7265625" style="156" customWidth="1"/>
    <col min="3845" max="3845" width="9" style="156" customWidth="1"/>
    <col min="3846" max="3846" width="28.26953125" style="156" customWidth="1"/>
    <col min="3847" max="3847" width="9" style="156" customWidth="1"/>
    <col min="3848" max="3848" width="22.26953125" style="156" customWidth="1"/>
    <col min="3849" max="3849" width="9.7265625" style="156" customWidth="1"/>
    <col min="3850" max="3850" width="22.54296875" style="156" customWidth="1"/>
    <col min="3851" max="3851" width="9.453125" style="156" customWidth="1"/>
    <col min="3852" max="4079" width="9.26953125" style="156"/>
    <col min="4080" max="4080" width="2.26953125" style="156" customWidth="1"/>
    <col min="4081" max="4081" width="44.26953125" style="156" customWidth="1"/>
    <col min="4082" max="4082" width="18.7265625" style="156" customWidth="1"/>
    <col min="4083" max="4083" width="6.54296875" style="156" customWidth="1"/>
    <col min="4084" max="4084" width="22.26953125" style="156" customWidth="1"/>
    <col min="4085" max="4085" width="5" style="156" customWidth="1"/>
    <col min="4086" max="4097" width="4.7265625" style="156" customWidth="1"/>
    <col min="4098" max="4098" width="22" style="156" customWidth="1"/>
    <col min="4099" max="4099" width="9.7265625" style="156" customWidth="1"/>
    <col min="4100" max="4100" width="24.7265625" style="156" customWidth="1"/>
    <col min="4101" max="4101" width="9" style="156" customWidth="1"/>
    <col min="4102" max="4102" width="28.26953125" style="156" customWidth="1"/>
    <col min="4103" max="4103" width="9" style="156" customWidth="1"/>
    <col min="4104" max="4104" width="22.26953125" style="156" customWidth="1"/>
    <col min="4105" max="4105" width="9.7265625" style="156" customWidth="1"/>
    <col min="4106" max="4106" width="22.54296875" style="156" customWidth="1"/>
    <col min="4107" max="4107" width="9.453125" style="156" customWidth="1"/>
    <col min="4108" max="4335" width="9.26953125" style="156"/>
    <col min="4336" max="4336" width="2.26953125" style="156" customWidth="1"/>
    <col min="4337" max="4337" width="44.26953125" style="156" customWidth="1"/>
    <col min="4338" max="4338" width="18.7265625" style="156" customWidth="1"/>
    <col min="4339" max="4339" width="6.54296875" style="156" customWidth="1"/>
    <col min="4340" max="4340" width="22.26953125" style="156" customWidth="1"/>
    <col min="4341" max="4341" width="5" style="156" customWidth="1"/>
    <col min="4342" max="4353" width="4.7265625" style="156" customWidth="1"/>
    <col min="4354" max="4354" width="22" style="156" customWidth="1"/>
    <col min="4355" max="4355" width="9.7265625" style="156" customWidth="1"/>
    <col min="4356" max="4356" width="24.7265625" style="156" customWidth="1"/>
    <col min="4357" max="4357" width="9" style="156" customWidth="1"/>
    <col min="4358" max="4358" width="28.26953125" style="156" customWidth="1"/>
    <col min="4359" max="4359" width="9" style="156" customWidth="1"/>
    <col min="4360" max="4360" width="22.26953125" style="156" customWidth="1"/>
    <col min="4361" max="4361" width="9.7265625" style="156" customWidth="1"/>
    <col min="4362" max="4362" width="22.54296875" style="156" customWidth="1"/>
    <col min="4363" max="4363" width="9.453125" style="156" customWidth="1"/>
    <col min="4364" max="4591" width="9.26953125" style="156"/>
    <col min="4592" max="4592" width="2.26953125" style="156" customWidth="1"/>
    <col min="4593" max="4593" width="44.26953125" style="156" customWidth="1"/>
    <col min="4594" max="4594" width="18.7265625" style="156" customWidth="1"/>
    <col min="4595" max="4595" width="6.54296875" style="156" customWidth="1"/>
    <col min="4596" max="4596" width="22.26953125" style="156" customWidth="1"/>
    <col min="4597" max="4597" width="5" style="156" customWidth="1"/>
    <col min="4598" max="4609" width="4.7265625" style="156" customWidth="1"/>
    <col min="4610" max="4610" width="22" style="156" customWidth="1"/>
    <col min="4611" max="4611" width="9.7265625" style="156" customWidth="1"/>
    <col min="4612" max="4612" width="24.7265625" style="156" customWidth="1"/>
    <col min="4613" max="4613" width="9" style="156" customWidth="1"/>
    <col min="4614" max="4614" width="28.26953125" style="156" customWidth="1"/>
    <col min="4615" max="4615" width="9" style="156" customWidth="1"/>
    <col min="4616" max="4616" width="22.26953125" style="156" customWidth="1"/>
    <col min="4617" max="4617" width="9.7265625" style="156" customWidth="1"/>
    <col min="4618" max="4618" width="22.54296875" style="156" customWidth="1"/>
    <col min="4619" max="4619" width="9.453125" style="156" customWidth="1"/>
    <col min="4620" max="4847" width="9.26953125" style="156"/>
    <col min="4848" max="4848" width="2.26953125" style="156" customWidth="1"/>
    <col min="4849" max="4849" width="44.26953125" style="156" customWidth="1"/>
    <col min="4850" max="4850" width="18.7265625" style="156" customWidth="1"/>
    <col min="4851" max="4851" width="6.54296875" style="156" customWidth="1"/>
    <col min="4852" max="4852" width="22.26953125" style="156" customWidth="1"/>
    <col min="4853" max="4853" width="5" style="156" customWidth="1"/>
    <col min="4854" max="4865" width="4.7265625" style="156" customWidth="1"/>
    <col min="4866" max="4866" width="22" style="156" customWidth="1"/>
    <col min="4867" max="4867" width="9.7265625" style="156" customWidth="1"/>
    <col min="4868" max="4868" width="24.7265625" style="156" customWidth="1"/>
    <col min="4869" max="4869" width="9" style="156" customWidth="1"/>
    <col min="4870" max="4870" width="28.26953125" style="156" customWidth="1"/>
    <col min="4871" max="4871" width="9" style="156" customWidth="1"/>
    <col min="4872" max="4872" width="22.26953125" style="156" customWidth="1"/>
    <col min="4873" max="4873" width="9.7265625" style="156" customWidth="1"/>
    <col min="4874" max="4874" width="22.54296875" style="156" customWidth="1"/>
    <col min="4875" max="4875" width="9.453125" style="156" customWidth="1"/>
    <col min="4876" max="5103" width="9.26953125" style="156"/>
    <col min="5104" max="5104" width="2.26953125" style="156" customWidth="1"/>
    <col min="5105" max="5105" width="44.26953125" style="156" customWidth="1"/>
    <col min="5106" max="5106" width="18.7265625" style="156" customWidth="1"/>
    <col min="5107" max="5107" width="6.54296875" style="156" customWidth="1"/>
    <col min="5108" max="5108" width="22.26953125" style="156" customWidth="1"/>
    <col min="5109" max="5109" width="5" style="156" customWidth="1"/>
    <col min="5110" max="5121" width="4.7265625" style="156" customWidth="1"/>
    <col min="5122" max="5122" width="22" style="156" customWidth="1"/>
    <col min="5123" max="5123" width="9.7265625" style="156" customWidth="1"/>
    <col min="5124" max="5124" width="24.7265625" style="156" customWidth="1"/>
    <col min="5125" max="5125" width="9" style="156" customWidth="1"/>
    <col min="5126" max="5126" width="28.26953125" style="156" customWidth="1"/>
    <col min="5127" max="5127" width="9" style="156" customWidth="1"/>
    <col min="5128" max="5128" width="22.26953125" style="156" customWidth="1"/>
    <col min="5129" max="5129" width="9.7265625" style="156" customWidth="1"/>
    <col min="5130" max="5130" width="22.54296875" style="156" customWidth="1"/>
    <col min="5131" max="5131" width="9.453125" style="156" customWidth="1"/>
    <col min="5132" max="5359" width="9.26953125" style="156"/>
    <col min="5360" max="5360" width="2.26953125" style="156" customWidth="1"/>
    <col min="5361" max="5361" width="44.26953125" style="156" customWidth="1"/>
    <col min="5362" max="5362" width="18.7265625" style="156" customWidth="1"/>
    <col min="5363" max="5363" width="6.54296875" style="156" customWidth="1"/>
    <col min="5364" max="5364" width="22.26953125" style="156" customWidth="1"/>
    <col min="5365" max="5365" width="5" style="156" customWidth="1"/>
    <col min="5366" max="5377" width="4.7265625" style="156" customWidth="1"/>
    <col min="5378" max="5378" width="22" style="156" customWidth="1"/>
    <col min="5379" max="5379" width="9.7265625" style="156" customWidth="1"/>
    <col min="5380" max="5380" width="24.7265625" style="156" customWidth="1"/>
    <col min="5381" max="5381" width="9" style="156" customWidth="1"/>
    <col min="5382" max="5382" width="28.26953125" style="156" customWidth="1"/>
    <col min="5383" max="5383" width="9" style="156" customWidth="1"/>
    <col min="5384" max="5384" width="22.26953125" style="156" customWidth="1"/>
    <col min="5385" max="5385" width="9.7265625" style="156" customWidth="1"/>
    <col min="5386" max="5386" width="22.54296875" style="156" customWidth="1"/>
    <col min="5387" max="5387" width="9.453125" style="156" customWidth="1"/>
    <col min="5388" max="5615" width="9.26953125" style="156"/>
    <col min="5616" max="5616" width="2.26953125" style="156" customWidth="1"/>
    <col min="5617" max="5617" width="44.26953125" style="156" customWidth="1"/>
    <col min="5618" max="5618" width="18.7265625" style="156" customWidth="1"/>
    <col min="5619" max="5619" width="6.54296875" style="156" customWidth="1"/>
    <col min="5620" max="5620" width="22.26953125" style="156" customWidth="1"/>
    <col min="5621" max="5621" width="5" style="156" customWidth="1"/>
    <col min="5622" max="5633" width="4.7265625" style="156" customWidth="1"/>
    <col min="5634" max="5634" width="22" style="156" customWidth="1"/>
    <col min="5635" max="5635" width="9.7265625" style="156" customWidth="1"/>
    <col min="5636" max="5636" width="24.7265625" style="156" customWidth="1"/>
    <col min="5637" max="5637" width="9" style="156" customWidth="1"/>
    <col min="5638" max="5638" width="28.26953125" style="156" customWidth="1"/>
    <col min="5639" max="5639" width="9" style="156" customWidth="1"/>
    <col min="5640" max="5640" width="22.26953125" style="156" customWidth="1"/>
    <col min="5641" max="5641" width="9.7265625" style="156" customWidth="1"/>
    <col min="5642" max="5642" width="22.54296875" style="156" customWidth="1"/>
    <col min="5643" max="5643" width="9.453125" style="156" customWidth="1"/>
    <col min="5644" max="5871" width="9.26953125" style="156"/>
    <col min="5872" max="5872" width="2.26953125" style="156" customWidth="1"/>
    <col min="5873" max="5873" width="44.26953125" style="156" customWidth="1"/>
    <col min="5874" max="5874" width="18.7265625" style="156" customWidth="1"/>
    <col min="5875" max="5875" width="6.54296875" style="156" customWidth="1"/>
    <col min="5876" max="5876" width="22.26953125" style="156" customWidth="1"/>
    <col min="5877" max="5877" width="5" style="156" customWidth="1"/>
    <col min="5878" max="5889" width="4.7265625" style="156" customWidth="1"/>
    <col min="5890" max="5890" width="22" style="156" customWidth="1"/>
    <col min="5891" max="5891" width="9.7265625" style="156" customWidth="1"/>
    <col min="5892" max="5892" width="24.7265625" style="156" customWidth="1"/>
    <col min="5893" max="5893" width="9" style="156" customWidth="1"/>
    <col min="5894" max="5894" width="28.26953125" style="156" customWidth="1"/>
    <col min="5895" max="5895" width="9" style="156" customWidth="1"/>
    <col min="5896" max="5896" width="22.26953125" style="156" customWidth="1"/>
    <col min="5897" max="5897" width="9.7265625" style="156" customWidth="1"/>
    <col min="5898" max="5898" width="22.54296875" style="156" customWidth="1"/>
    <col min="5899" max="5899" width="9.453125" style="156" customWidth="1"/>
    <col min="5900" max="6127" width="9.26953125" style="156"/>
    <col min="6128" max="6128" width="2.26953125" style="156" customWidth="1"/>
    <col min="6129" max="6129" width="44.26953125" style="156" customWidth="1"/>
    <col min="6130" max="6130" width="18.7265625" style="156" customWidth="1"/>
    <col min="6131" max="6131" width="6.54296875" style="156" customWidth="1"/>
    <col min="6132" max="6132" width="22.26953125" style="156" customWidth="1"/>
    <col min="6133" max="6133" width="5" style="156" customWidth="1"/>
    <col min="6134" max="6145" width="4.7265625" style="156" customWidth="1"/>
    <col min="6146" max="6146" width="22" style="156" customWidth="1"/>
    <col min="6147" max="6147" width="9.7265625" style="156" customWidth="1"/>
    <col min="6148" max="6148" width="24.7265625" style="156" customWidth="1"/>
    <col min="6149" max="6149" width="9" style="156" customWidth="1"/>
    <col min="6150" max="6150" width="28.26953125" style="156" customWidth="1"/>
    <col min="6151" max="6151" width="9" style="156" customWidth="1"/>
    <col min="6152" max="6152" width="22.26953125" style="156" customWidth="1"/>
    <col min="6153" max="6153" width="9.7265625" style="156" customWidth="1"/>
    <col min="6154" max="6154" width="22.54296875" style="156" customWidth="1"/>
    <col min="6155" max="6155" width="9.453125" style="156" customWidth="1"/>
    <col min="6156" max="6383" width="9.26953125" style="156"/>
    <col min="6384" max="6384" width="2.26953125" style="156" customWidth="1"/>
    <col min="6385" max="6385" width="44.26953125" style="156" customWidth="1"/>
    <col min="6386" max="6386" width="18.7265625" style="156" customWidth="1"/>
    <col min="6387" max="6387" width="6.54296875" style="156" customWidth="1"/>
    <col min="6388" max="6388" width="22.26953125" style="156" customWidth="1"/>
    <col min="6389" max="6389" width="5" style="156" customWidth="1"/>
    <col min="6390" max="6401" width="4.7265625" style="156" customWidth="1"/>
    <col min="6402" max="6402" width="22" style="156" customWidth="1"/>
    <col min="6403" max="6403" width="9.7265625" style="156" customWidth="1"/>
    <col min="6404" max="6404" width="24.7265625" style="156" customWidth="1"/>
    <col min="6405" max="6405" width="9" style="156" customWidth="1"/>
    <col min="6406" max="6406" width="28.26953125" style="156" customWidth="1"/>
    <col min="6407" max="6407" width="9" style="156" customWidth="1"/>
    <col min="6408" max="6408" width="22.26953125" style="156" customWidth="1"/>
    <col min="6409" max="6409" width="9.7265625" style="156" customWidth="1"/>
    <col min="6410" max="6410" width="22.54296875" style="156" customWidth="1"/>
    <col min="6411" max="6411" width="9.453125" style="156" customWidth="1"/>
    <col min="6412" max="6639" width="9.26953125" style="156"/>
    <col min="6640" max="6640" width="2.26953125" style="156" customWidth="1"/>
    <col min="6641" max="6641" width="44.26953125" style="156" customWidth="1"/>
    <col min="6642" max="6642" width="18.7265625" style="156" customWidth="1"/>
    <col min="6643" max="6643" width="6.54296875" style="156" customWidth="1"/>
    <col min="6644" max="6644" width="22.26953125" style="156" customWidth="1"/>
    <col min="6645" max="6645" width="5" style="156" customWidth="1"/>
    <col min="6646" max="6657" width="4.7265625" style="156" customWidth="1"/>
    <col min="6658" max="6658" width="22" style="156" customWidth="1"/>
    <col min="6659" max="6659" width="9.7265625" style="156" customWidth="1"/>
    <col min="6660" max="6660" width="24.7265625" style="156" customWidth="1"/>
    <col min="6661" max="6661" width="9" style="156" customWidth="1"/>
    <col min="6662" max="6662" width="28.26953125" style="156" customWidth="1"/>
    <col min="6663" max="6663" width="9" style="156" customWidth="1"/>
    <col min="6664" max="6664" width="22.26953125" style="156" customWidth="1"/>
    <col min="6665" max="6665" width="9.7265625" style="156" customWidth="1"/>
    <col min="6666" max="6666" width="22.54296875" style="156" customWidth="1"/>
    <col min="6667" max="6667" width="9.453125" style="156" customWidth="1"/>
    <col min="6668" max="6895" width="9.26953125" style="156"/>
    <col min="6896" max="6896" width="2.26953125" style="156" customWidth="1"/>
    <col min="6897" max="6897" width="44.26953125" style="156" customWidth="1"/>
    <col min="6898" max="6898" width="18.7265625" style="156" customWidth="1"/>
    <col min="6899" max="6899" width="6.54296875" style="156" customWidth="1"/>
    <col min="6900" max="6900" width="22.26953125" style="156" customWidth="1"/>
    <col min="6901" max="6901" width="5" style="156" customWidth="1"/>
    <col min="6902" max="6913" width="4.7265625" style="156" customWidth="1"/>
    <col min="6914" max="6914" width="22" style="156" customWidth="1"/>
    <col min="6915" max="6915" width="9.7265625" style="156" customWidth="1"/>
    <col min="6916" max="6916" width="24.7265625" style="156" customWidth="1"/>
    <col min="6917" max="6917" width="9" style="156" customWidth="1"/>
    <col min="6918" max="6918" width="28.26953125" style="156" customWidth="1"/>
    <col min="6919" max="6919" width="9" style="156" customWidth="1"/>
    <col min="6920" max="6920" width="22.26953125" style="156" customWidth="1"/>
    <col min="6921" max="6921" width="9.7265625" style="156" customWidth="1"/>
    <col min="6922" max="6922" width="22.54296875" style="156" customWidth="1"/>
    <col min="6923" max="6923" width="9.453125" style="156" customWidth="1"/>
    <col min="6924" max="7151" width="9.26953125" style="156"/>
    <col min="7152" max="7152" width="2.26953125" style="156" customWidth="1"/>
    <col min="7153" max="7153" width="44.26953125" style="156" customWidth="1"/>
    <col min="7154" max="7154" width="18.7265625" style="156" customWidth="1"/>
    <col min="7155" max="7155" width="6.54296875" style="156" customWidth="1"/>
    <col min="7156" max="7156" width="22.26953125" style="156" customWidth="1"/>
    <col min="7157" max="7157" width="5" style="156" customWidth="1"/>
    <col min="7158" max="7169" width="4.7265625" style="156" customWidth="1"/>
    <col min="7170" max="7170" width="22" style="156" customWidth="1"/>
    <col min="7171" max="7171" width="9.7265625" style="156" customWidth="1"/>
    <col min="7172" max="7172" width="24.7265625" style="156" customWidth="1"/>
    <col min="7173" max="7173" width="9" style="156" customWidth="1"/>
    <col min="7174" max="7174" width="28.26953125" style="156" customWidth="1"/>
    <col min="7175" max="7175" width="9" style="156" customWidth="1"/>
    <col min="7176" max="7176" width="22.26953125" style="156" customWidth="1"/>
    <col min="7177" max="7177" width="9.7265625" style="156" customWidth="1"/>
    <col min="7178" max="7178" width="22.54296875" style="156" customWidth="1"/>
    <col min="7179" max="7179" width="9.453125" style="156" customWidth="1"/>
    <col min="7180" max="7407" width="9.26953125" style="156"/>
    <col min="7408" max="7408" width="2.26953125" style="156" customWidth="1"/>
    <col min="7409" max="7409" width="44.26953125" style="156" customWidth="1"/>
    <col min="7410" max="7410" width="18.7265625" style="156" customWidth="1"/>
    <col min="7411" max="7411" width="6.54296875" style="156" customWidth="1"/>
    <col min="7412" max="7412" width="22.26953125" style="156" customWidth="1"/>
    <col min="7413" max="7413" width="5" style="156" customWidth="1"/>
    <col min="7414" max="7425" width="4.7265625" style="156" customWidth="1"/>
    <col min="7426" max="7426" width="22" style="156" customWidth="1"/>
    <col min="7427" max="7427" width="9.7265625" style="156" customWidth="1"/>
    <col min="7428" max="7428" width="24.7265625" style="156" customWidth="1"/>
    <col min="7429" max="7429" width="9" style="156" customWidth="1"/>
    <col min="7430" max="7430" width="28.26953125" style="156" customWidth="1"/>
    <col min="7431" max="7431" width="9" style="156" customWidth="1"/>
    <col min="7432" max="7432" width="22.26953125" style="156" customWidth="1"/>
    <col min="7433" max="7433" width="9.7265625" style="156" customWidth="1"/>
    <col min="7434" max="7434" width="22.54296875" style="156" customWidth="1"/>
    <col min="7435" max="7435" width="9.453125" style="156" customWidth="1"/>
    <col min="7436" max="7663" width="9.26953125" style="156"/>
    <col min="7664" max="7664" width="2.26953125" style="156" customWidth="1"/>
    <col min="7665" max="7665" width="44.26953125" style="156" customWidth="1"/>
    <col min="7666" max="7666" width="18.7265625" style="156" customWidth="1"/>
    <col min="7667" max="7667" width="6.54296875" style="156" customWidth="1"/>
    <col min="7668" max="7668" width="22.26953125" style="156" customWidth="1"/>
    <col min="7669" max="7669" width="5" style="156" customWidth="1"/>
    <col min="7670" max="7681" width="4.7265625" style="156" customWidth="1"/>
    <col min="7682" max="7682" width="22" style="156" customWidth="1"/>
    <col min="7683" max="7683" width="9.7265625" style="156" customWidth="1"/>
    <col min="7684" max="7684" width="24.7265625" style="156" customWidth="1"/>
    <col min="7685" max="7685" width="9" style="156" customWidth="1"/>
    <col min="7686" max="7686" width="28.26953125" style="156" customWidth="1"/>
    <col min="7687" max="7687" width="9" style="156" customWidth="1"/>
    <col min="7688" max="7688" width="22.26953125" style="156" customWidth="1"/>
    <col min="7689" max="7689" width="9.7265625" style="156" customWidth="1"/>
    <col min="7690" max="7690" width="22.54296875" style="156" customWidth="1"/>
    <col min="7691" max="7691" width="9.453125" style="156" customWidth="1"/>
    <col min="7692" max="7919" width="9.26953125" style="156"/>
    <col min="7920" max="7920" width="2.26953125" style="156" customWidth="1"/>
    <col min="7921" max="7921" width="44.26953125" style="156" customWidth="1"/>
    <col min="7922" max="7922" width="18.7265625" style="156" customWidth="1"/>
    <col min="7923" max="7923" width="6.54296875" style="156" customWidth="1"/>
    <col min="7924" max="7924" width="22.26953125" style="156" customWidth="1"/>
    <col min="7925" max="7925" width="5" style="156" customWidth="1"/>
    <col min="7926" max="7937" width="4.7265625" style="156" customWidth="1"/>
    <col min="7938" max="7938" width="22" style="156" customWidth="1"/>
    <col min="7939" max="7939" width="9.7265625" style="156" customWidth="1"/>
    <col min="7940" max="7940" width="24.7265625" style="156" customWidth="1"/>
    <col min="7941" max="7941" width="9" style="156" customWidth="1"/>
    <col min="7942" max="7942" width="28.26953125" style="156" customWidth="1"/>
    <col min="7943" max="7943" width="9" style="156" customWidth="1"/>
    <col min="7944" max="7944" width="22.26953125" style="156" customWidth="1"/>
    <col min="7945" max="7945" width="9.7265625" style="156" customWidth="1"/>
    <col min="7946" max="7946" width="22.54296875" style="156" customWidth="1"/>
    <col min="7947" max="7947" width="9.453125" style="156" customWidth="1"/>
    <col min="7948" max="8175" width="9.26953125" style="156"/>
    <col min="8176" max="8176" width="2.26953125" style="156" customWidth="1"/>
    <col min="8177" max="8177" width="44.26953125" style="156" customWidth="1"/>
    <col min="8178" max="8178" width="18.7265625" style="156" customWidth="1"/>
    <col min="8179" max="8179" width="6.54296875" style="156" customWidth="1"/>
    <col min="8180" max="8180" width="22.26953125" style="156" customWidth="1"/>
    <col min="8181" max="8181" width="5" style="156" customWidth="1"/>
    <col min="8182" max="8193" width="4.7265625" style="156" customWidth="1"/>
    <col min="8194" max="8194" width="22" style="156" customWidth="1"/>
    <col min="8195" max="8195" width="9.7265625" style="156" customWidth="1"/>
    <col min="8196" max="8196" width="24.7265625" style="156" customWidth="1"/>
    <col min="8197" max="8197" width="9" style="156" customWidth="1"/>
    <col min="8198" max="8198" width="28.26953125" style="156" customWidth="1"/>
    <col min="8199" max="8199" width="9" style="156" customWidth="1"/>
    <col min="8200" max="8200" width="22.26953125" style="156" customWidth="1"/>
    <col min="8201" max="8201" width="9.7265625" style="156" customWidth="1"/>
    <col min="8202" max="8202" width="22.54296875" style="156" customWidth="1"/>
    <col min="8203" max="8203" width="9.453125" style="156" customWidth="1"/>
    <col min="8204" max="8431" width="9.26953125" style="156"/>
    <col min="8432" max="8432" width="2.26953125" style="156" customWidth="1"/>
    <col min="8433" max="8433" width="44.26953125" style="156" customWidth="1"/>
    <col min="8434" max="8434" width="18.7265625" style="156" customWidth="1"/>
    <col min="8435" max="8435" width="6.54296875" style="156" customWidth="1"/>
    <col min="8436" max="8436" width="22.26953125" style="156" customWidth="1"/>
    <col min="8437" max="8437" width="5" style="156" customWidth="1"/>
    <col min="8438" max="8449" width="4.7265625" style="156" customWidth="1"/>
    <col min="8450" max="8450" width="22" style="156" customWidth="1"/>
    <col min="8451" max="8451" width="9.7265625" style="156" customWidth="1"/>
    <col min="8452" max="8452" width="24.7265625" style="156" customWidth="1"/>
    <col min="8453" max="8453" width="9" style="156" customWidth="1"/>
    <col min="8454" max="8454" width="28.26953125" style="156" customWidth="1"/>
    <col min="8455" max="8455" width="9" style="156" customWidth="1"/>
    <col min="8456" max="8456" width="22.26953125" style="156" customWidth="1"/>
    <col min="8457" max="8457" width="9.7265625" style="156" customWidth="1"/>
    <col min="8458" max="8458" width="22.54296875" style="156" customWidth="1"/>
    <col min="8459" max="8459" width="9.453125" style="156" customWidth="1"/>
    <col min="8460" max="8687" width="9.26953125" style="156"/>
    <col min="8688" max="8688" width="2.26953125" style="156" customWidth="1"/>
    <col min="8689" max="8689" width="44.26953125" style="156" customWidth="1"/>
    <col min="8690" max="8690" width="18.7265625" style="156" customWidth="1"/>
    <col min="8691" max="8691" width="6.54296875" style="156" customWidth="1"/>
    <col min="8692" max="8692" width="22.26953125" style="156" customWidth="1"/>
    <col min="8693" max="8693" width="5" style="156" customWidth="1"/>
    <col min="8694" max="8705" width="4.7265625" style="156" customWidth="1"/>
    <col min="8706" max="8706" width="22" style="156" customWidth="1"/>
    <col min="8707" max="8707" width="9.7265625" style="156" customWidth="1"/>
    <col min="8708" max="8708" width="24.7265625" style="156" customWidth="1"/>
    <col min="8709" max="8709" width="9" style="156" customWidth="1"/>
    <col min="8710" max="8710" width="28.26953125" style="156" customWidth="1"/>
    <col min="8711" max="8711" width="9" style="156" customWidth="1"/>
    <col min="8712" max="8712" width="22.26953125" style="156" customWidth="1"/>
    <col min="8713" max="8713" width="9.7265625" style="156" customWidth="1"/>
    <col min="8714" max="8714" width="22.54296875" style="156" customWidth="1"/>
    <col min="8715" max="8715" width="9.453125" style="156" customWidth="1"/>
    <col min="8716" max="8943" width="9.26953125" style="156"/>
    <col min="8944" max="8944" width="2.26953125" style="156" customWidth="1"/>
    <col min="8945" max="8945" width="44.26953125" style="156" customWidth="1"/>
    <col min="8946" max="8946" width="18.7265625" style="156" customWidth="1"/>
    <col min="8947" max="8947" width="6.54296875" style="156" customWidth="1"/>
    <col min="8948" max="8948" width="22.26953125" style="156" customWidth="1"/>
    <col min="8949" max="8949" width="5" style="156" customWidth="1"/>
    <col min="8950" max="8961" width="4.7265625" style="156" customWidth="1"/>
    <col min="8962" max="8962" width="22" style="156" customWidth="1"/>
    <col min="8963" max="8963" width="9.7265625" style="156" customWidth="1"/>
    <col min="8964" max="8964" width="24.7265625" style="156" customWidth="1"/>
    <col min="8965" max="8965" width="9" style="156" customWidth="1"/>
    <col min="8966" max="8966" width="28.26953125" style="156" customWidth="1"/>
    <col min="8967" max="8967" width="9" style="156" customWidth="1"/>
    <col min="8968" max="8968" width="22.26953125" style="156" customWidth="1"/>
    <col min="8969" max="8969" width="9.7265625" style="156" customWidth="1"/>
    <col min="8970" max="8970" width="22.54296875" style="156" customWidth="1"/>
    <col min="8971" max="8971" width="9.453125" style="156" customWidth="1"/>
    <col min="8972" max="9199" width="9.26953125" style="156"/>
    <col min="9200" max="9200" width="2.26953125" style="156" customWidth="1"/>
    <col min="9201" max="9201" width="44.26953125" style="156" customWidth="1"/>
    <col min="9202" max="9202" width="18.7265625" style="156" customWidth="1"/>
    <col min="9203" max="9203" width="6.54296875" style="156" customWidth="1"/>
    <col min="9204" max="9204" width="22.26953125" style="156" customWidth="1"/>
    <col min="9205" max="9205" width="5" style="156" customWidth="1"/>
    <col min="9206" max="9217" width="4.7265625" style="156" customWidth="1"/>
    <col min="9218" max="9218" width="22" style="156" customWidth="1"/>
    <col min="9219" max="9219" width="9.7265625" style="156" customWidth="1"/>
    <col min="9220" max="9220" width="24.7265625" style="156" customWidth="1"/>
    <col min="9221" max="9221" width="9" style="156" customWidth="1"/>
    <col min="9222" max="9222" width="28.26953125" style="156" customWidth="1"/>
    <col min="9223" max="9223" width="9" style="156" customWidth="1"/>
    <col min="9224" max="9224" width="22.26953125" style="156" customWidth="1"/>
    <col min="9225" max="9225" width="9.7265625" style="156" customWidth="1"/>
    <col min="9226" max="9226" width="22.54296875" style="156" customWidth="1"/>
    <col min="9227" max="9227" width="9.453125" style="156" customWidth="1"/>
    <col min="9228" max="9455" width="9.26953125" style="156"/>
    <col min="9456" max="9456" width="2.26953125" style="156" customWidth="1"/>
    <col min="9457" max="9457" width="44.26953125" style="156" customWidth="1"/>
    <col min="9458" max="9458" width="18.7265625" style="156" customWidth="1"/>
    <col min="9459" max="9459" width="6.54296875" style="156" customWidth="1"/>
    <col min="9460" max="9460" width="22.26953125" style="156" customWidth="1"/>
    <col min="9461" max="9461" width="5" style="156" customWidth="1"/>
    <col min="9462" max="9473" width="4.7265625" style="156" customWidth="1"/>
    <col min="9474" max="9474" width="22" style="156" customWidth="1"/>
    <col min="9475" max="9475" width="9.7265625" style="156" customWidth="1"/>
    <col min="9476" max="9476" width="24.7265625" style="156" customWidth="1"/>
    <col min="9477" max="9477" width="9" style="156" customWidth="1"/>
    <col min="9478" max="9478" width="28.26953125" style="156" customWidth="1"/>
    <col min="9479" max="9479" width="9" style="156" customWidth="1"/>
    <col min="9480" max="9480" width="22.26953125" style="156" customWidth="1"/>
    <col min="9481" max="9481" width="9.7265625" style="156" customWidth="1"/>
    <col min="9482" max="9482" width="22.54296875" style="156" customWidth="1"/>
    <col min="9483" max="9483" width="9.453125" style="156" customWidth="1"/>
    <col min="9484" max="9711" width="9.26953125" style="156"/>
    <col min="9712" max="9712" width="2.26953125" style="156" customWidth="1"/>
    <col min="9713" max="9713" width="44.26953125" style="156" customWidth="1"/>
    <col min="9714" max="9714" width="18.7265625" style="156" customWidth="1"/>
    <col min="9715" max="9715" width="6.54296875" style="156" customWidth="1"/>
    <col min="9716" max="9716" width="22.26953125" style="156" customWidth="1"/>
    <col min="9717" max="9717" width="5" style="156" customWidth="1"/>
    <col min="9718" max="9729" width="4.7265625" style="156" customWidth="1"/>
    <col min="9730" max="9730" width="22" style="156" customWidth="1"/>
    <col min="9731" max="9731" width="9.7265625" style="156" customWidth="1"/>
    <col min="9732" max="9732" width="24.7265625" style="156" customWidth="1"/>
    <col min="9733" max="9733" width="9" style="156" customWidth="1"/>
    <col min="9734" max="9734" width="28.26953125" style="156" customWidth="1"/>
    <col min="9735" max="9735" width="9" style="156" customWidth="1"/>
    <col min="9736" max="9736" width="22.26953125" style="156" customWidth="1"/>
    <col min="9737" max="9737" width="9.7265625" style="156" customWidth="1"/>
    <col min="9738" max="9738" width="22.54296875" style="156" customWidth="1"/>
    <col min="9739" max="9739" width="9.453125" style="156" customWidth="1"/>
    <col min="9740" max="9967" width="9.26953125" style="156"/>
    <col min="9968" max="9968" width="2.26953125" style="156" customWidth="1"/>
    <col min="9969" max="9969" width="44.26953125" style="156" customWidth="1"/>
    <col min="9970" max="9970" width="18.7265625" style="156" customWidth="1"/>
    <col min="9971" max="9971" width="6.54296875" style="156" customWidth="1"/>
    <col min="9972" max="9972" width="22.26953125" style="156" customWidth="1"/>
    <col min="9973" max="9973" width="5" style="156" customWidth="1"/>
    <col min="9974" max="9985" width="4.7265625" style="156" customWidth="1"/>
    <col min="9986" max="9986" width="22" style="156" customWidth="1"/>
    <col min="9987" max="9987" width="9.7265625" style="156" customWidth="1"/>
    <col min="9988" max="9988" width="24.7265625" style="156" customWidth="1"/>
    <col min="9989" max="9989" width="9" style="156" customWidth="1"/>
    <col min="9990" max="9990" width="28.26953125" style="156" customWidth="1"/>
    <col min="9991" max="9991" width="9" style="156" customWidth="1"/>
    <col min="9992" max="9992" width="22.26953125" style="156" customWidth="1"/>
    <col min="9993" max="9993" width="9.7265625" style="156" customWidth="1"/>
    <col min="9994" max="9994" width="22.54296875" style="156" customWidth="1"/>
    <col min="9995" max="9995" width="9.453125" style="156" customWidth="1"/>
    <col min="9996" max="10223" width="9.26953125" style="156"/>
    <col min="10224" max="10224" width="2.26953125" style="156" customWidth="1"/>
    <col min="10225" max="10225" width="44.26953125" style="156" customWidth="1"/>
    <col min="10226" max="10226" width="18.7265625" style="156" customWidth="1"/>
    <col min="10227" max="10227" width="6.54296875" style="156" customWidth="1"/>
    <col min="10228" max="10228" width="22.26953125" style="156" customWidth="1"/>
    <col min="10229" max="10229" width="5" style="156" customWidth="1"/>
    <col min="10230" max="10241" width="4.7265625" style="156" customWidth="1"/>
    <col min="10242" max="10242" width="22" style="156" customWidth="1"/>
    <col min="10243" max="10243" width="9.7265625" style="156" customWidth="1"/>
    <col min="10244" max="10244" width="24.7265625" style="156" customWidth="1"/>
    <col min="10245" max="10245" width="9" style="156" customWidth="1"/>
    <col min="10246" max="10246" width="28.26953125" style="156" customWidth="1"/>
    <col min="10247" max="10247" width="9" style="156" customWidth="1"/>
    <col min="10248" max="10248" width="22.26953125" style="156" customWidth="1"/>
    <col min="10249" max="10249" width="9.7265625" style="156" customWidth="1"/>
    <col min="10250" max="10250" width="22.54296875" style="156" customWidth="1"/>
    <col min="10251" max="10251" width="9.453125" style="156" customWidth="1"/>
    <col min="10252" max="10479" width="9.26953125" style="156"/>
    <col min="10480" max="10480" width="2.26953125" style="156" customWidth="1"/>
    <col min="10481" max="10481" width="44.26953125" style="156" customWidth="1"/>
    <col min="10482" max="10482" width="18.7265625" style="156" customWidth="1"/>
    <col min="10483" max="10483" width="6.54296875" style="156" customWidth="1"/>
    <col min="10484" max="10484" width="22.26953125" style="156" customWidth="1"/>
    <col min="10485" max="10485" width="5" style="156" customWidth="1"/>
    <col min="10486" max="10497" width="4.7265625" style="156" customWidth="1"/>
    <col min="10498" max="10498" width="22" style="156" customWidth="1"/>
    <col min="10499" max="10499" width="9.7265625" style="156" customWidth="1"/>
    <col min="10500" max="10500" width="24.7265625" style="156" customWidth="1"/>
    <col min="10501" max="10501" width="9" style="156" customWidth="1"/>
    <col min="10502" max="10502" width="28.26953125" style="156" customWidth="1"/>
    <col min="10503" max="10503" width="9" style="156" customWidth="1"/>
    <col min="10504" max="10504" width="22.26953125" style="156" customWidth="1"/>
    <col min="10505" max="10505" width="9.7265625" style="156" customWidth="1"/>
    <col min="10506" max="10506" width="22.54296875" style="156" customWidth="1"/>
    <col min="10507" max="10507" width="9.453125" style="156" customWidth="1"/>
    <col min="10508" max="10735" width="9.26953125" style="156"/>
    <col min="10736" max="10736" width="2.26953125" style="156" customWidth="1"/>
    <col min="10737" max="10737" width="44.26953125" style="156" customWidth="1"/>
    <col min="10738" max="10738" width="18.7265625" style="156" customWidth="1"/>
    <col min="10739" max="10739" width="6.54296875" style="156" customWidth="1"/>
    <col min="10740" max="10740" width="22.26953125" style="156" customWidth="1"/>
    <col min="10741" max="10741" width="5" style="156" customWidth="1"/>
    <col min="10742" max="10753" width="4.7265625" style="156" customWidth="1"/>
    <col min="10754" max="10754" width="22" style="156" customWidth="1"/>
    <col min="10755" max="10755" width="9.7265625" style="156" customWidth="1"/>
    <col min="10756" max="10756" width="24.7265625" style="156" customWidth="1"/>
    <col min="10757" max="10757" width="9" style="156" customWidth="1"/>
    <col min="10758" max="10758" width="28.26953125" style="156" customWidth="1"/>
    <col min="10759" max="10759" width="9" style="156" customWidth="1"/>
    <col min="10760" max="10760" width="22.26953125" style="156" customWidth="1"/>
    <col min="10761" max="10761" width="9.7265625" style="156" customWidth="1"/>
    <col min="10762" max="10762" width="22.54296875" style="156" customWidth="1"/>
    <col min="10763" max="10763" width="9.453125" style="156" customWidth="1"/>
    <col min="10764" max="10991" width="9.26953125" style="156"/>
    <col min="10992" max="10992" width="2.26953125" style="156" customWidth="1"/>
    <col min="10993" max="10993" width="44.26953125" style="156" customWidth="1"/>
    <col min="10994" max="10994" width="18.7265625" style="156" customWidth="1"/>
    <col min="10995" max="10995" width="6.54296875" style="156" customWidth="1"/>
    <col min="10996" max="10996" width="22.26953125" style="156" customWidth="1"/>
    <col min="10997" max="10997" width="5" style="156" customWidth="1"/>
    <col min="10998" max="11009" width="4.7265625" style="156" customWidth="1"/>
    <col min="11010" max="11010" width="22" style="156" customWidth="1"/>
    <col min="11011" max="11011" width="9.7265625" style="156" customWidth="1"/>
    <col min="11012" max="11012" width="24.7265625" style="156" customWidth="1"/>
    <col min="11013" max="11013" width="9" style="156" customWidth="1"/>
    <col min="11014" max="11014" width="28.26953125" style="156" customWidth="1"/>
    <col min="11015" max="11015" width="9" style="156" customWidth="1"/>
    <col min="11016" max="11016" width="22.26953125" style="156" customWidth="1"/>
    <col min="11017" max="11017" width="9.7265625" style="156" customWidth="1"/>
    <col min="11018" max="11018" width="22.54296875" style="156" customWidth="1"/>
    <col min="11019" max="11019" width="9.453125" style="156" customWidth="1"/>
    <col min="11020" max="11247" width="9.26953125" style="156"/>
    <col min="11248" max="11248" width="2.26953125" style="156" customWidth="1"/>
    <col min="11249" max="11249" width="44.26953125" style="156" customWidth="1"/>
    <col min="11250" max="11250" width="18.7265625" style="156" customWidth="1"/>
    <col min="11251" max="11251" width="6.54296875" style="156" customWidth="1"/>
    <col min="11252" max="11252" width="22.26953125" style="156" customWidth="1"/>
    <col min="11253" max="11253" width="5" style="156" customWidth="1"/>
    <col min="11254" max="11265" width="4.7265625" style="156" customWidth="1"/>
    <col min="11266" max="11266" width="22" style="156" customWidth="1"/>
    <col min="11267" max="11267" width="9.7265625" style="156" customWidth="1"/>
    <col min="11268" max="11268" width="24.7265625" style="156" customWidth="1"/>
    <col min="11269" max="11269" width="9" style="156" customWidth="1"/>
    <col min="11270" max="11270" width="28.26953125" style="156" customWidth="1"/>
    <col min="11271" max="11271" width="9" style="156" customWidth="1"/>
    <col min="11272" max="11272" width="22.26953125" style="156" customWidth="1"/>
    <col min="11273" max="11273" width="9.7265625" style="156" customWidth="1"/>
    <col min="11274" max="11274" width="22.54296875" style="156" customWidth="1"/>
    <col min="11275" max="11275" width="9.453125" style="156" customWidth="1"/>
    <col min="11276" max="11503" width="9.26953125" style="156"/>
    <col min="11504" max="11504" width="2.26953125" style="156" customWidth="1"/>
    <col min="11505" max="11505" width="44.26953125" style="156" customWidth="1"/>
    <col min="11506" max="11506" width="18.7265625" style="156" customWidth="1"/>
    <col min="11507" max="11507" width="6.54296875" style="156" customWidth="1"/>
    <col min="11508" max="11508" width="22.26953125" style="156" customWidth="1"/>
    <col min="11509" max="11509" width="5" style="156" customWidth="1"/>
    <col min="11510" max="11521" width="4.7265625" style="156" customWidth="1"/>
    <col min="11522" max="11522" width="22" style="156" customWidth="1"/>
    <col min="11523" max="11523" width="9.7265625" style="156" customWidth="1"/>
    <col min="11524" max="11524" width="24.7265625" style="156" customWidth="1"/>
    <col min="11525" max="11525" width="9" style="156" customWidth="1"/>
    <col min="11526" max="11526" width="28.26953125" style="156" customWidth="1"/>
    <col min="11527" max="11527" width="9" style="156" customWidth="1"/>
    <col min="11528" max="11528" width="22.26953125" style="156" customWidth="1"/>
    <col min="11529" max="11529" width="9.7265625" style="156" customWidth="1"/>
    <col min="11530" max="11530" width="22.54296875" style="156" customWidth="1"/>
    <col min="11531" max="11531" width="9.453125" style="156" customWidth="1"/>
    <col min="11532" max="11759" width="9.26953125" style="156"/>
    <col min="11760" max="11760" width="2.26953125" style="156" customWidth="1"/>
    <col min="11761" max="11761" width="44.26953125" style="156" customWidth="1"/>
    <col min="11762" max="11762" width="18.7265625" style="156" customWidth="1"/>
    <col min="11763" max="11763" width="6.54296875" style="156" customWidth="1"/>
    <col min="11764" max="11764" width="22.26953125" style="156" customWidth="1"/>
    <col min="11765" max="11765" width="5" style="156" customWidth="1"/>
    <col min="11766" max="11777" width="4.7265625" style="156" customWidth="1"/>
    <col min="11778" max="11778" width="22" style="156" customWidth="1"/>
    <col min="11779" max="11779" width="9.7265625" style="156" customWidth="1"/>
    <col min="11780" max="11780" width="24.7265625" style="156" customWidth="1"/>
    <col min="11781" max="11781" width="9" style="156" customWidth="1"/>
    <col min="11782" max="11782" width="28.26953125" style="156" customWidth="1"/>
    <col min="11783" max="11783" width="9" style="156" customWidth="1"/>
    <col min="11784" max="11784" width="22.26953125" style="156" customWidth="1"/>
    <col min="11785" max="11785" width="9.7265625" style="156" customWidth="1"/>
    <col min="11786" max="11786" width="22.54296875" style="156" customWidth="1"/>
    <col min="11787" max="11787" width="9.453125" style="156" customWidth="1"/>
    <col min="11788" max="12015" width="9.26953125" style="156"/>
    <col min="12016" max="12016" width="2.26953125" style="156" customWidth="1"/>
    <col min="12017" max="12017" width="44.26953125" style="156" customWidth="1"/>
    <col min="12018" max="12018" width="18.7265625" style="156" customWidth="1"/>
    <col min="12019" max="12019" width="6.54296875" style="156" customWidth="1"/>
    <col min="12020" max="12020" width="22.26953125" style="156" customWidth="1"/>
    <col min="12021" max="12021" width="5" style="156" customWidth="1"/>
    <col min="12022" max="12033" width="4.7265625" style="156" customWidth="1"/>
    <col min="12034" max="12034" width="22" style="156" customWidth="1"/>
    <col min="12035" max="12035" width="9.7265625" style="156" customWidth="1"/>
    <col min="12036" max="12036" width="24.7265625" style="156" customWidth="1"/>
    <col min="12037" max="12037" width="9" style="156" customWidth="1"/>
    <col min="12038" max="12038" width="28.26953125" style="156" customWidth="1"/>
    <col min="12039" max="12039" width="9" style="156" customWidth="1"/>
    <col min="12040" max="12040" width="22.26953125" style="156" customWidth="1"/>
    <col min="12041" max="12041" width="9.7265625" style="156" customWidth="1"/>
    <col min="12042" max="12042" width="22.54296875" style="156" customWidth="1"/>
    <col min="12043" max="12043" width="9.453125" style="156" customWidth="1"/>
    <col min="12044" max="12271" width="9.26953125" style="156"/>
    <col min="12272" max="12272" width="2.26953125" style="156" customWidth="1"/>
    <col min="12273" max="12273" width="44.26953125" style="156" customWidth="1"/>
    <col min="12274" max="12274" width="18.7265625" style="156" customWidth="1"/>
    <col min="12275" max="12275" width="6.54296875" style="156" customWidth="1"/>
    <col min="12276" max="12276" width="22.26953125" style="156" customWidth="1"/>
    <col min="12277" max="12277" width="5" style="156" customWidth="1"/>
    <col min="12278" max="12289" width="4.7265625" style="156" customWidth="1"/>
    <col min="12290" max="12290" width="22" style="156" customWidth="1"/>
    <col min="12291" max="12291" width="9.7265625" style="156" customWidth="1"/>
    <col min="12292" max="12292" width="24.7265625" style="156" customWidth="1"/>
    <col min="12293" max="12293" width="9" style="156" customWidth="1"/>
    <col min="12294" max="12294" width="28.26953125" style="156" customWidth="1"/>
    <col min="12295" max="12295" width="9" style="156" customWidth="1"/>
    <col min="12296" max="12296" width="22.26953125" style="156" customWidth="1"/>
    <col min="12297" max="12297" width="9.7265625" style="156" customWidth="1"/>
    <col min="12298" max="12298" width="22.54296875" style="156" customWidth="1"/>
    <col min="12299" max="12299" width="9.453125" style="156" customWidth="1"/>
    <col min="12300" max="12527" width="9.26953125" style="156"/>
    <col min="12528" max="12528" width="2.26953125" style="156" customWidth="1"/>
    <col min="12529" max="12529" width="44.26953125" style="156" customWidth="1"/>
    <col min="12530" max="12530" width="18.7265625" style="156" customWidth="1"/>
    <col min="12531" max="12531" width="6.54296875" style="156" customWidth="1"/>
    <col min="12532" max="12532" width="22.26953125" style="156" customWidth="1"/>
    <col min="12533" max="12533" width="5" style="156" customWidth="1"/>
    <col min="12534" max="12545" width="4.7265625" style="156" customWidth="1"/>
    <col min="12546" max="12546" width="22" style="156" customWidth="1"/>
    <col min="12547" max="12547" width="9.7265625" style="156" customWidth="1"/>
    <col min="12548" max="12548" width="24.7265625" style="156" customWidth="1"/>
    <col min="12549" max="12549" width="9" style="156" customWidth="1"/>
    <col min="12550" max="12550" width="28.26953125" style="156" customWidth="1"/>
    <col min="12551" max="12551" width="9" style="156" customWidth="1"/>
    <col min="12552" max="12552" width="22.26953125" style="156" customWidth="1"/>
    <col min="12553" max="12553" width="9.7265625" style="156" customWidth="1"/>
    <col min="12554" max="12554" width="22.54296875" style="156" customWidth="1"/>
    <col min="12555" max="12555" width="9.453125" style="156" customWidth="1"/>
    <col min="12556" max="12783" width="9.26953125" style="156"/>
    <col min="12784" max="12784" width="2.26953125" style="156" customWidth="1"/>
    <col min="12785" max="12785" width="44.26953125" style="156" customWidth="1"/>
    <col min="12786" max="12786" width="18.7265625" style="156" customWidth="1"/>
    <col min="12787" max="12787" width="6.54296875" style="156" customWidth="1"/>
    <col min="12788" max="12788" width="22.26953125" style="156" customWidth="1"/>
    <col min="12789" max="12789" width="5" style="156" customWidth="1"/>
    <col min="12790" max="12801" width="4.7265625" style="156" customWidth="1"/>
    <col min="12802" max="12802" width="22" style="156" customWidth="1"/>
    <col min="12803" max="12803" width="9.7265625" style="156" customWidth="1"/>
    <col min="12804" max="12804" width="24.7265625" style="156" customWidth="1"/>
    <col min="12805" max="12805" width="9" style="156" customWidth="1"/>
    <col min="12806" max="12806" width="28.26953125" style="156" customWidth="1"/>
    <col min="12807" max="12807" width="9" style="156" customWidth="1"/>
    <col min="12808" max="12808" width="22.26953125" style="156" customWidth="1"/>
    <col min="12809" max="12809" width="9.7265625" style="156" customWidth="1"/>
    <col min="12810" max="12810" width="22.54296875" style="156" customWidth="1"/>
    <col min="12811" max="12811" width="9.453125" style="156" customWidth="1"/>
    <col min="12812" max="13039" width="9.26953125" style="156"/>
    <col min="13040" max="13040" width="2.26953125" style="156" customWidth="1"/>
    <col min="13041" max="13041" width="44.26953125" style="156" customWidth="1"/>
    <col min="13042" max="13042" width="18.7265625" style="156" customWidth="1"/>
    <col min="13043" max="13043" width="6.54296875" style="156" customWidth="1"/>
    <col min="13044" max="13044" width="22.26953125" style="156" customWidth="1"/>
    <col min="13045" max="13045" width="5" style="156" customWidth="1"/>
    <col min="13046" max="13057" width="4.7265625" style="156" customWidth="1"/>
    <col min="13058" max="13058" width="22" style="156" customWidth="1"/>
    <col min="13059" max="13059" width="9.7265625" style="156" customWidth="1"/>
    <col min="13060" max="13060" width="24.7265625" style="156" customWidth="1"/>
    <col min="13061" max="13061" width="9" style="156" customWidth="1"/>
    <col min="13062" max="13062" width="28.26953125" style="156" customWidth="1"/>
    <col min="13063" max="13063" width="9" style="156" customWidth="1"/>
    <col min="13064" max="13064" width="22.26953125" style="156" customWidth="1"/>
    <col min="13065" max="13065" width="9.7265625" style="156" customWidth="1"/>
    <col min="13066" max="13066" width="22.54296875" style="156" customWidth="1"/>
    <col min="13067" max="13067" width="9.453125" style="156" customWidth="1"/>
    <col min="13068" max="13295" width="9.26953125" style="156"/>
    <col min="13296" max="13296" width="2.26953125" style="156" customWidth="1"/>
    <col min="13297" max="13297" width="44.26953125" style="156" customWidth="1"/>
    <col min="13298" max="13298" width="18.7265625" style="156" customWidth="1"/>
    <col min="13299" max="13299" width="6.54296875" style="156" customWidth="1"/>
    <col min="13300" max="13300" width="22.26953125" style="156" customWidth="1"/>
    <col min="13301" max="13301" width="5" style="156" customWidth="1"/>
    <col min="13302" max="13313" width="4.7265625" style="156" customWidth="1"/>
    <col min="13314" max="13314" width="22" style="156" customWidth="1"/>
    <col min="13315" max="13315" width="9.7265625" style="156" customWidth="1"/>
    <col min="13316" max="13316" width="24.7265625" style="156" customWidth="1"/>
    <col min="13317" max="13317" width="9" style="156" customWidth="1"/>
    <col min="13318" max="13318" width="28.26953125" style="156" customWidth="1"/>
    <col min="13319" max="13319" width="9" style="156" customWidth="1"/>
    <col min="13320" max="13320" width="22.26953125" style="156" customWidth="1"/>
    <col min="13321" max="13321" width="9.7265625" style="156" customWidth="1"/>
    <col min="13322" max="13322" width="22.54296875" style="156" customWidth="1"/>
    <col min="13323" max="13323" width="9.453125" style="156" customWidth="1"/>
    <col min="13324" max="13551" width="9.26953125" style="156"/>
    <col min="13552" max="13552" width="2.26953125" style="156" customWidth="1"/>
    <col min="13553" max="13553" width="44.26953125" style="156" customWidth="1"/>
    <col min="13554" max="13554" width="18.7265625" style="156" customWidth="1"/>
    <col min="13555" max="13555" width="6.54296875" style="156" customWidth="1"/>
    <col min="13556" max="13556" width="22.26953125" style="156" customWidth="1"/>
    <col min="13557" max="13557" width="5" style="156" customWidth="1"/>
    <col min="13558" max="13569" width="4.7265625" style="156" customWidth="1"/>
    <col min="13570" max="13570" width="22" style="156" customWidth="1"/>
    <col min="13571" max="13571" width="9.7265625" style="156" customWidth="1"/>
    <col min="13572" max="13572" width="24.7265625" style="156" customWidth="1"/>
    <col min="13573" max="13573" width="9" style="156" customWidth="1"/>
    <col min="13574" max="13574" width="28.26953125" style="156" customWidth="1"/>
    <col min="13575" max="13575" width="9" style="156" customWidth="1"/>
    <col min="13576" max="13576" width="22.26953125" style="156" customWidth="1"/>
    <col min="13577" max="13577" width="9.7265625" style="156" customWidth="1"/>
    <col min="13578" max="13578" width="22.54296875" style="156" customWidth="1"/>
    <col min="13579" max="13579" width="9.453125" style="156" customWidth="1"/>
    <col min="13580" max="13807" width="9.26953125" style="156"/>
    <col min="13808" max="13808" width="2.26953125" style="156" customWidth="1"/>
    <col min="13809" max="13809" width="44.26953125" style="156" customWidth="1"/>
    <col min="13810" max="13810" width="18.7265625" style="156" customWidth="1"/>
    <col min="13811" max="13811" width="6.54296875" style="156" customWidth="1"/>
    <col min="13812" max="13812" width="22.26953125" style="156" customWidth="1"/>
    <col min="13813" max="13813" width="5" style="156" customWidth="1"/>
    <col min="13814" max="13825" width="4.7265625" style="156" customWidth="1"/>
    <col min="13826" max="13826" width="22" style="156" customWidth="1"/>
    <col min="13827" max="13827" width="9.7265625" style="156" customWidth="1"/>
    <col min="13828" max="13828" width="24.7265625" style="156" customWidth="1"/>
    <col min="13829" max="13829" width="9" style="156" customWidth="1"/>
    <col min="13830" max="13830" width="28.26953125" style="156" customWidth="1"/>
    <col min="13831" max="13831" width="9" style="156" customWidth="1"/>
    <col min="13832" max="13832" width="22.26953125" style="156" customWidth="1"/>
    <col min="13833" max="13833" width="9.7265625" style="156" customWidth="1"/>
    <col min="13834" max="13834" width="22.54296875" style="156" customWidth="1"/>
    <col min="13835" max="13835" width="9.453125" style="156" customWidth="1"/>
    <col min="13836" max="14063" width="9.26953125" style="156"/>
    <col min="14064" max="14064" width="2.26953125" style="156" customWidth="1"/>
    <col min="14065" max="14065" width="44.26953125" style="156" customWidth="1"/>
    <col min="14066" max="14066" width="18.7265625" style="156" customWidth="1"/>
    <col min="14067" max="14067" width="6.54296875" style="156" customWidth="1"/>
    <col min="14068" max="14068" width="22.26953125" style="156" customWidth="1"/>
    <col min="14069" max="14069" width="5" style="156" customWidth="1"/>
    <col min="14070" max="14081" width="4.7265625" style="156" customWidth="1"/>
    <col min="14082" max="14082" width="22" style="156" customWidth="1"/>
    <col min="14083" max="14083" width="9.7265625" style="156" customWidth="1"/>
    <col min="14084" max="14084" width="24.7265625" style="156" customWidth="1"/>
    <col min="14085" max="14085" width="9" style="156" customWidth="1"/>
    <col min="14086" max="14086" width="28.26953125" style="156" customWidth="1"/>
    <col min="14087" max="14087" width="9" style="156" customWidth="1"/>
    <col min="14088" max="14088" width="22.26953125" style="156" customWidth="1"/>
    <col min="14089" max="14089" width="9.7265625" style="156" customWidth="1"/>
    <col min="14090" max="14090" width="22.54296875" style="156" customWidth="1"/>
    <col min="14091" max="14091" width="9.453125" style="156" customWidth="1"/>
    <col min="14092" max="14319" width="9.26953125" style="156"/>
    <col min="14320" max="14320" width="2.26953125" style="156" customWidth="1"/>
    <col min="14321" max="14321" width="44.26953125" style="156" customWidth="1"/>
    <col min="14322" max="14322" width="18.7265625" style="156" customWidth="1"/>
    <col min="14323" max="14323" width="6.54296875" style="156" customWidth="1"/>
    <col min="14324" max="14324" width="22.26953125" style="156" customWidth="1"/>
    <col min="14325" max="14325" width="5" style="156" customWidth="1"/>
    <col min="14326" max="14337" width="4.7265625" style="156" customWidth="1"/>
    <col min="14338" max="14338" width="22" style="156" customWidth="1"/>
    <col min="14339" max="14339" width="9.7265625" style="156" customWidth="1"/>
    <col min="14340" max="14340" width="24.7265625" style="156" customWidth="1"/>
    <col min="14341" max="14341" width="9" style="156" customWidth="1"/>
    <col min="14342" max="14342" width="28.26953125" style="156" customWidth="1"/>
    <col min="14343" max="14343" width="9" style="156" customWidth="1"/>
    <col min="14344" max="14344" width="22.26953125" style="156" customWidth="1"/>
    <col min="14345" max="14345" width="9.7265625" style="156" customWidth="1"/>
    <col min="14346" max="14346" width="22.54296875" style="156" customWidth="1"/>
    <col min="14347" max="14347" width="9.453125" style="156" customWidth="1"/>
    <col min="14348" max="14575" width="9.26953125" style="156"/>
    <col min="14576" max="14576" width="2.26953125" style="156" customWidth="1"/>
    <col min="14577" max="14577" width="44.26953125" style="156" customWidth="1"/>
    <col min="14578" max="14578" width="18.7265625" style="156" customWidth="1"/>
    <col min="14579" max="14579" width="6.54296875" style="156" customWidth="1"/>
    <col min="14580" max="14580" width="22.26953125" style="156" customWidth="1"/>
    <col min="14581" max="14581" width="5" style="156" customWidth="1"/>
    <col min="14582" max="14593" width="4.7265625" style="156" customWidth="1"/>
    <col min="14594" max="14594" width="22" style="156" customWidth="1"/>
    <col min="14595" max="14595" width="9.7265625" style="156" customWidth="1"/>
    <col min="14596" max="14596" width="24.7265625" style="156" customWidth="1"/>
    <col min="14597" max="14597" width="9" style="156" customWidth="1"/>
    <col min="14598" max="14598" width="28.26953125" style="156" customWidth="1"/>
    <col min="14599" max="14599" width="9" style="156" customWidth="1"/>
    <col min="14600" max="14600" width="22.26953125" style="156" customWidth="1"/>
    <col min="14601" max="14601" width="9.7265625" style="156" customWidth="1"/>
    <col min="14602" max="14602" width="22.54296875" style="156" customWidth="1"/>
    <col min="14603" max="14603" width="9.453125" style="156" customWidth="1"/>
    <col min="14604" max="14831" width="9.26953125" style="156"/>
    <col min="14832" max="14832" width="2.26953125" style="156" customWidth="1"/>
    <col min="14833" max="14833" width="44.26953125" style="156" customWidth="1"/>
    <col min="14834" max="14834" width="18.7265625" style="156" customWidth="1"/>
    <col min="14835" max="14835" width="6.54296875" style="156" customWidth="1"/>
    <col min="14836" max="14836" width="22.26953125" style="156" customWidth="1"/>
    <col min="14837" max="14837" width="5" style="156" customWidth="1"/>
    <col min="14838" max="14849" width="4.7265625" style="156" customWidth="1"/>
    <col min="14850" max="14850" width="22" style="156" customWidth="1"/>
    <col min="14851" max="14851" width="9.7265625" style="156" customWidth="1"/>
    <col min="14852" max="14852" width="24.7265625" style="156" customWidth="1"/>
    <col min="14853" max="14853" width="9" style="156" customWidth="1"/>
    <col min="14854" max="14854" width="28.26953125" style="156" customWidth="1"/>
    <col min="14855" max="14855" width="9" style="156" customWidth="1"/>
    <col min="14856" max="14856" width="22.26953125" style="156" customWidth="1"/>
    <col min="14857" max="14857" width="9.7265625" style="156" customWidth="1"/>
    <col min="14858" max="14858" width="22.54296875" style="156" customWidth="1"/>
    <col min="14859" max="14859" width="9.453125" style="156" customWidth="1"/>
    <col min="14860" max="15087" width="9.26953125" style="156"/>
    <col min="15088" max="15088" width="2.26953125" style="156" customWidth="1"/>
    <col min="15089" max="15089" width="44.26953125" style="156" customWidth="1"/>
    <col min="15090" max="15090" width="18.7265625" style="156" customWidth="1"/>
    <col min="15091" max="15091" width="6.54296875" style="156" customWidth="1"/>
    <col min="15092" max="15092" width="22.26953125" style="156" customWidth="1"/>
    <col min="15093" max="15093" width="5" style="156" customWidth="1"/>
    <col min="15094" max="15105" width="4.7265625" style="156" customWidth="1"/>
    <col min="15106" max="15106" width="22" style="156" customWidth="1"/>
    <col min="15107" max="15107" width="9.7265625" style="156" customWidth="1"/>
    <col min="15108" max="15108" width="24.7265625" style="156" customWidth="1"/>
    <col min="15109" max="15109" width="9" style="156" customWidth="1"/>
    <col min="15110" max="15110" width="28.26953125" style="156" customWidth="1"/>
    <col min="15111" max="15111" width="9" style="156" customWidth="1"/>
    <col min="15112" max="15112" width="22.26953125" style="156" customWidth="1"/>
    <col min="15113" max="15113" width="9.7265625" style="156" customWidth="1"/>
    <col min="15114" max="15114" width="22.54296875" style="156" customWidth="1"/>
    <col min="15115" max="15115" width="9.453125" style="156" customWidth="1"/>
    <col min="15116" max="15343" width="9.26953125" style="156"/>
    <col min="15344" max="15344" width="2.26953125" style="156" customWidth="1"/>
    <col min="15345" max="15345" width="44.26953125" style="156" customWidth="1"/>
    <col min="15346" max="15346" width="18.7265625" style="156" customWidth="1"/>
    <col min="15347" max="15347" width="6.54296875" style="156" customWidth="1"/>
    <col min="15348" max="15348" width="22.26953125" style="156" customWidth="1"/>
    <col min="15349" max="15349" width="5" style="156" customWidth="1"/>
    <col min="15350" max="15361" width="4.7265625" style="156" customWidth="1"/>
    <col min="15362" max="15362" width="22" style="156" customWidth="1"/>
    <col min="15363" max="15363" width="9.7265625" style="156" customWidth="1"/>
    <col min="15364" max="15364" width="24.7265625" style="156" customWidth="1"/>
    <col min="15365" max="15365" width="9" style="156" customWidth="1"/>
    <col min="15366" max="15366" width="28.26953125" style="156" customWidth="1"/>
    <col min="15367" max="15367" width="9" style="156" customWidth="1"/>
    <col min="15368" max="15368" width="22.26953125" style="156" customWidth="1"/>
    <col min="15369" max="15369" width="9.7265625" style="156" customWidth="1"/>
    <col min="15370" max="15370" width="22.54296875" style="156" customWidth="1"/>
    <col min="15371" max="15371" width="9.453125" style="156" customWidth="1"/>
    <col min="15372" max="15599" width="9.26953125" style="156"/>
    <col min="15600" max="15600" width="2.26953125" style="156" customWidth="1"/>
    <col min="15601" max="15601" width="44.26953125" style="156" customWidth="1"/>
    <col min="15602" max="15602" width="18.7265625" style="156" customWidth="1"/>
    <col min="15603" max="15603" width="6.54296875" style="156" customWidth="1"/>
    <col min="15604" max="15604" width="22.26953125" style="156" customWidth="1"/>
    <col min="15605" max="15605" width="5" style="156" customWidth="1"/>
    <col min="15606" max="15617" width="4.7265625" style="156" customWidth="1"/>
    <col min="15618" max="15618" width="22" style="156" customWidth="1"/>
    <col min="15619" max="15619" width="9.7265625" style="156" customWidth="1"/>
    <col min="15620" max="15620" width="24.7265625" style="156" customWidth="1"/>
    <col min="15621" max="15621" width="9" style="156" customWidth="1"/>
    <col min="15622" max="15622" width="28.26953125" style="156" customWidth="1"/>
    <col min="15623" max="15623" width="9" style="156" customWidth="1"/>
    <col min="15624" max="15624" width="22.26953125" style="156" customWidth="1"/>
    <col min="15625" max="15625" width="9.7265625" style="156" customWidth="1"/>
    <col min="15626" max="15626" width="22.54296875" style="156" customWidth="1"/>
    <col min="15627" max="15627" width="9.453125" style="156" customWidth="1"/>
    <col min="15628" max="15855" width="9.26953125" style="156"/>
    <col min="15856" max="15856" width="2.26953125" style="156" customWidth="1"/>
    <col min="15857" max="15857" width="44.26953125" style="156" customWidth="1"/>
    <col min="15858" max="15858" width="18.7265625" style="156" customWidth="1"/>
    <col min="15859" max="15859" width="6.54296875" style="156" customWidth="1"/>
    <col min="15860" max="15860" width="22.26953125" style="156" customWidth="1"/>
    <col min="15861" max="15861" width="5" style="156" customWidth="1"/>
    <col min="15862" max="15873" width="4.7265625" style="156" customWidth="1"/>
    <col min="15874" max="15874" width="22" style="156" customWidth="1"/>
    <col min="15875" max="15875" width="9.7265625" style="156" customWidth="1"/>
    <col min="15876" max="15876" width="24.7265625" style="156" customWidth="1"/>
    <col min="15877" max="15877" width="9" style="156" customWidth="1"/>
    <col min="15878" max="15878" width="28.26953125" style="156" customWidth="1"/>
    <col min="15879" max="15879" width="9" style="156" customWidth="1"/>
    <col min="15880" max="15880" width="22.26953125" style="156" customWidth="1"/>
    <col min="15881" max="15881" width="9.7265625" style="156" customWidth="1"/>
    <col min="15882" max="15882" width="22.54296875" style="156" customWidth="1"/>
    <col min="15883" max="15883" width="9.453125" style="156" customWidth="1"/>
    <col min="15884" max="16111" width="9.26953125" style="156"/>
    <col min="16112" max="16112" width="2.26953125" style="156" customWidth="1"/>
    <col min="16113" max="16113" width="44.26953125" style="156" customWidth="1"/>
    <col min="16114" max="16114" width="18.7265625" style="156" customWidth="1"/>
    <col min="16115" max="16115" width="6.54296875" style="156" customWidth="1"/>
    <col min="16116" max="16116" width="22.26953125" style="156" customWidth="1"/>
    <col min="16117" max="16117" width="5" style="156" customWidth="1"/>
    <col min="16118" max="16129" width="4.7265625" style="156" customWidth="1"/>
    <col min="16130" max="16130" width="22" style="156" customWidth="1"/>
    <col min="16131" max="16131" width="9.7265625" style="156" customWidth="1"/>
    <col min="16132" max="16132" width="24.7265625" style="156" customWidth="1"/>
    <col min="16133" max="16133" width="9" style="156" customWidth="1"/>
    <col min="16134" max="16134" width="28.26953125" style="156" customWidth="1"/>
    <col min="16135" max="16135" width="9" style="156" customWidth="1"/>
    <col min="16136" max="16136" width="22.26953125" style="156" customWidth="1"/>
    <col min="16137" max="16137" width="9.7265625" style="156" customWidth="1"/>
    <col min="16138" max="16138" width="22.54296875" style="156" customWidth="1"/>
    <col min="16139" max="16139" width="9.453125" style="156" customWidth="1"/>
    <col min="16140" max="16384" width="9.26953125" style="156"/>
  </cols>
  <sheetData>
    <row r="2" spans="1:23" ht="23.65" customHeight="1">
      <c r="B2" s="363"/>
      <c r="C2" s="364" t="s">
        <v>41</v>
      </c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5" t="s">
        <v>0</v>
      </c>
      <c r="V2" s="365"/>
    </row>
    <row r="3" spans="1:23" ht="23.65" customHeight="1">
      <c r="A3" s="179"/>
      <c r="B3" s="363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5" t="s">
        <v>39</v>
      </c>
      <c r="V3" s="365"/>
    </row>
    <row r="4" spans="1:23" ht="23">
      <c r="A4" s="179"/>
      <c r="B4" s="180"/>
      <c r="C4" s="180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</row>
    <row r="5" spans="1:23" s="184" customFormat="1" ht="36" customHeight="1">
      <c r="A5" s="182"/>
      <c r="B5" s="183" t="s">
        <v>1</v>
      </c>
      <c r="C5" s="183" t="s">
        <v>2</v>
      </c>
      <c r="D5" s="349" t="s">
        <v>3</v>
      </c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 t="s">
        <v>4</v>
      </c>
      <c r="P5" s="349"/>
      <c r="Q5" s="349"/>
      <c r="R5" s="349"/>
      <c r="S5" s="349"/>
      <c r="T5" s="349"/>
      <c r="U5" s="349" t="s">
        <v>5</v>
      </c>
      <c r="V5" s="349"/>
    </row>
    <row r="6" spans="1:23" s="184" customFormat="1" ht="35.5" customHeight="1">
      <c r="A6" s="182"/>
      <c r="B6" s="185" t="s">
        <v>6</v>
      </c>
      <c r="C6" s="185">
        <v>20100134706</v>
      </c>
      <c r="D6" s="362" t="s">
        <v>7</v>
      </c>
      <c r="E6" s="362"/>
      <c r="F6" s="362"/>
      <c r="G6" s="362"/>
      <c r="H6" s="362"/>
      <c r="I6" s="362"/>
      <c r="J6" s="362"/>
      <c r="K6" s="362"/>
      <c r="L6" s="362"/>
      <c r="M6" s="362"/>
      <c r="N6" s="362"/>
      <c r="O6" s="362" t="s">
        <v>8</v>
      </c>
      <c r="P6" s="362"/>
      <c r="Q6" s="362"/>
      <c r="R6" s="362"/>
      <c r="S6" s="362"/>
      <c r="T6" s="362"/>
      <c r="U6" s="362">
        <v>367</v>
      </c>
      <c r="V6" s="362"/>
    </row>
    <row r="7" spans="1:23" ht="32.65" customHeight="1">
      <c r="A7" s="186"/>
      <c r="B7" s="349" t="s">
        <v>9</v>
      </c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  <c r="V7" s="349"/>
    </row>
    <row r="8" spans="1:23" ht="32.65" customHeight="1">
      <c r="A8" s="186"/>
      <c r="B8" s="298" t="s">
        <v>309</v>
      </c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</row>
    <row r="9" spans="1:23" ht="32.65" customHeight="1">
      <c r="A9" s="186"/>
      <c r="B9" s="183" t="s">
        <v>14</v>
      </c>
      <c r="C9" s="349" t="s">
        <v>389</v>
      </c>
      <c r="D9" s="349"/>
      <c r="E9" s="350" t="s">
        <v>390</v>
      </c>
      <c r="F9" s="351"/>
      <c r="G9" s="349" t="s">
        <v>10</v>
      </c>
      <c r="H9" s="349"/>
      <c r="I9" s="349"/>
      <c r="J9" s="349"/>
      <c r="K9" s="349"/>
      <c r="L9" s="349"/>
      <c r="M9" s="349"/>
      <c r="N9" s="349"/>
      <c r="O9" s="349"/>
      <c r="P9" s="349" t="s">
        <v>11</v>
      </c>
      <c r="Q9" s="349"/>
      <c r="R9" s="349"/>
      <c r="S9" s="349"/>
      <c r="T9" s="349"/>
      <c r="U9" s="183" t="s">
        <v>12</v>
      </c>
      <c r="V9" s="183" t="s">
        <v>13</v>
      </c>
      <c r="W9" s="183" t="s">
        <v>13</v>
      </c>
    </row>
    <row r="10" spans="1:23" ht="107" customHeight="1">
      <c r="A10" s="186"/>
      <c r="B10" s="187" t="s">
        <v>310</v>
      </c>
      <c r="C10" s="298">
        <v>0</v>
      </c>
      <c r="D10" s="298"/>
      <c r="E10" s="360">
        <v>0</v>
      </c>
      <c r="F10" s="361"/>
      <c r="G10" s="298" t="s">
        <v>311</v>
      </c>
      <c r="H10" s="298"/>
      <c r="I10" s="298"/>
      <c r="J10" s="298"/>
      <c r="K10" s="298"/>
      <c r="L10" s="298"/>
      <c r="M10" s="298"/>
      <c r="N10" s="298"/>
      <c r="O10" s="298"/>
      <c r="P10" s="298" t="s">
        <v>391</v>
      </c>
      <c r="Q10" s="298"/>
      <c r="R10" s="298"/>
      <c r="S10" s="298"/>
      <c r="T10" s="298"/>
      <c r="U10" s="187" t="s">
        <v>58</v>
      </c>
      <c r="V10" s="187" t="s">
        <v>46</v>
      </c>
      <c r="W10" s="187" t="s">
        <v>46</v>
      </c>
    </row>
    <row r="11" spans="1:23">
      <c r="B11" s="188"/>
      <c r="C11" s="188"/>
      <c r="D11" s="188"/>
      <c r="E11" s="188"/>
      <c r="F11" s="188"/>
      <c r="G11" s="188"/>
      <c r="H11" s="188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</row>
    <row r="12" spans="1:23">
      <c r="B12" s="332" t="s">
        <v>15</v>
      </c>
      <c r="C12" s="332"/>
      <c r="D12" s="332"/>
      <c r="E12" s="333" t="s">
        <v>219</v>
      </c>
      <c r="F12" s="333" t="s">
        <v>16</v>
      </c>
      <c r="G12" s="333" t="s">
        <v>38</v>
      </c>
      <c r="H12" s="334"/>
      <c r="I12" s="294">
        <v>2025</v>
      </c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3" t="s">
        <v>17</v>
      </c>
      <c r="V12" s="293" t="s">
        <v>48</v>
      </c>
      <c r="W12" s="293" t="s">
        <v>48</v>
      </c>
    </row>
    <row r="13" spans="1:23">
      <c r="B13" s="332"/>
      <c r="C13" s="332"/>
      <c r="D13" s="332"/>
      <c r="E13" s="333"/>
      <c r="F13" s="333"/>
      <c r="G13" s="333"/>
      <c r="H13" s="334"/>
      <c r="I13" s="294" t="s">
        <v>18</v>
      </c>
      <c r="J13" s="294"/>
      <c r="K13" s="294"/>
      <c r="L13" s="294" t="s">
        <v>19</v>
      </c>
      <c r="M13" s="294"/>
      <c r="N13" s="294"/>
      <c r="O13" s="294" t="s">
        <v>20</v>
      </c>
      <c r="P13" s="294"/>
      <c r="Q13" s="294"/>
      <c r="R13" s="294" t="s">
        <v>21</v>
      </c>
      <c r="S13" s="294"/>
      <c r="T13" s="294"/>
      <c r="U13" s="293"/>
      <c r="V13" s="293"/>
      <c r="W13" s="293"/>
    </row>
    <row r="14" spans="1:23">
      <c r="B14" s="332"/>
      <c r="C14" s="332"/>
      <c r="D14" s="332"/>
      <c r="E14" s="333"/>
      <c r="F14" s="333"/>
      <c r="G14" s="333"/>
      <c r="H14" s="334"/>
      <c r="I14" s="190" t="s">
        <v>22</v>
      </c>
      <c r="J14" s="190" t="s">
        <v>23</v>
      </c>
      <c r="K14" s="190" t="s">
        <v>24</v>
      </c>
      <c r="L14" s="190" t="s">
        <v>25</v>
      </c>
      <c r="M14" s="190" t="s">
        <v>26</v>
      </c>
      <c r="N14" s="190" t="s">
        <v>27</v>
      </c>
      <c r="O14" s="190" t="s">
        <v>28</v>
      </c>
      <c r="P14" s="190" t="s">
        <v>29</v>
      </c>
      <c r="Q14" s="190" t="s">
        <v>30</v>
      </c>
      <c r="R14" s="190" t="s">
        <v>31</v>
      </c>
      <c r="S14" s="190" t="s">
        <v>32</v>
      </c>
      <c r="T14" s="190" t="s">
        <v>33</v>
      </c>
      <c r="U14" s="293"/>
      <c r="V14" s="293"/>
      <c r="W14" s="293"/>
    </row>
    <row r="15" spans="1:23" ht="15.4" customHeight="1">
      <c r="B15" s="352" t="s">
        <v>338</v>
      </c>
      <c r="C15" s="353"/>
      <c r="D15" s="353"/>
      <c r="E15" s="353"/>
      <c r="F15" s="353"/>
      <c r="G15" s="354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2"/>
      <c r="W15" s="192"/>
    </row>
    <row r="16" spans="1:23" ht="18.5" customHeight="1">
      <c r="B16" s="303" t="s">
        <v>432</v>
      </c>
      <c r="C16" s="303"/>
      <c r="D16" s="303"/>
      <c r="E16" s="283" t="s">
        <v>220</v>
      </c>
      <c r="F16" s="283" t="s">
        <v>215</v>
      </c>
      <c r="G16" s="283" t="s">
        <v>52</v>
      </c>
      <c r="H16" s="194" t="s">
        <v>34</v>
      </c>
      <c r="I16" s="195"/>
      <c r="J16" s="195"/>
      <c r="K16" s="195"/>
      <c r="L16" s="195" t="s">
        <v>50</v>
      </c>
      <c r="M16" s="195" t="s">
        <v>50</v>
      </c>
      <c r="N16" s="195" t="s">
        <v>50</v>
      </c>
      <c r="O16" s="195"/>
      <c r="P16" s="195"/>
      <c r="Q16" s="195"/>
      <c r="R16" s="195"/>
      <c r="S16" s="195"/>
      <c r="T16" s="195"/>
      <c r="U16" s="196">
        <f>COUNTIF(I16:T16,H16)</f>
        <v>3</v>
      </c>
      <c r="V16" s="299"/>
      <c r="W16" s="303"/>
    </row>
    <row r="17" spans="2:24" ht="18.5" customHeight="1">
      <c r="B17" s="303"/>
      <c r="C17" s="303"/>
      <c r="D17" s="303"/>
      <c r="E17" s="283"/>
      <c r="F17" s="283"/>
      <c r="G17" s="283"/>
      <c r="H17" s="194" t="s">
        <v>35</v>
      </c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96">
        <f t="shared" ref="U17:U81" si="0">COUNTIF(I17:T17,H17)</f>
        <v>0</v>
      </c>
      <c r="V17" s="299"/>
      <c r="W17" s="303"/>
    </row>
    <row r="18" spans="2:24" ht="18.5" customHeight="1">
      <c r="B18" s="303" t="s">
        <v>392</v>
      </c>
      <c r="C18" s="303"/>
      <c r="D18" s="303"/>
      <c r="E18" s="283" t="s">
        <v>220</v>
      </c>
      <c r="F18" s="283" t="s">
        <v>215</v>
      </c>
      <c r="G18" s="283" t="s">
        <v>52</v>
      </c>
      <c r="H18" s="194" t="s">
        <v>34</v>
      </c>
      <c r="I18" s="195"/>
      <c r="J18" s="195" t="s">
        <v>50</v>
      </c>
      <c r="K18" s="195"/>
      <c r="L18" s="195"/>
      <c r="M18" s="195" t="s">
        <v>50</v>
      </c>
      <c r="N18" s="195"/>
      <c r="O18" s="195"/>
      <c r="P18" s="195" t="s">
        <v>50</v>
      </c>
      <c r="Q18" s="195"/>
      <c r="R18" s="195"/>
      <c r="S18" s="195" t="s">
        <v>50</v>
      </c>
      <c r="T18" s="195"/>
      <c r="U18" s="196">
        <f>COUNTIF(I18:T18,H18)</f>
        <v>4</v>
      </c>
      <c r="V18" s="299"/>
      <c r="W18" s="366" t="s">
        <v>393</v>
      </c>
    </row>
    <row r="19" spans="2:24" ht="18.5" customHeight="1">
      <c r="B19" s="303"/>
      <c r="C19" s="303"/>
      <c r="D19" s="303"/>
      <c r="E19" s="283"/>
      <c r="F19" s="283"/>
      <c r="G19" s="283"/>
      <c r="H19" s="194" t="s">
        <v>35</v>
      </c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96">
        <f t="shared" si="0"/>
        <v>0</v>
      </c>
      <c r="V19" s="299"/>
      <c r="W19" s="366"/>
    </row>
    <row r="20" spans="2:24" ht="18.5" customHeight="1">
      <c r="B20" s="303" t="s">
        <v>394</v>
      </c>
      <c r="C20" s="303"/>
      <c r="D20" s="303"/>
      <c r="E20" s="283" t="s">
        <v>224</v>
      </c>
      <c r="F20" s="283" t="s">
        <v>215</v>
      </c>
      <c r="G20" s="283" t="s">
        <v>52</v>
      </c>
      <c r="H20" s="194" t="s">
        <v>34</v>
      </c>
      <c r="I20" s="195" t="s">
        <v>50</v>
      </c>
      <c r="J20" s="195" t="s">
        <v>50</v>
      </c>
      <c r="K20" s="195" t="s">
        <v>50</v>
      </c>
      <c r="L20" s="195" t="s">
        <v>50</v>
      </c>
      <c r="M20" s="195" t="s">
        <v>50</v>
      </c>
      <c r="N20" s="195" t="s">
        <v>50</v>
      </c>
      <c r="O20" s="195" t="s">
        <v>50</v>
      </c>
      <c r="P20" s="195" t="s">
        <v>50</v>
      </c>
      <c r="Q20" s="195" t="s">
        <v>50</v>
      </c>
      <c r="R20" s="195" t="s">
        <v>50</v>
      </c>
      <c r="S20" s="195" t="s">
        <v>50</v>
      </c>
      <c r="T20" s="195" t="s">
        <v>50</v>
      </c>
      <c r="U20" s="196">
        <f>COUNTIF(I20:T20,H20)</f>
        <v>12</v>
      </c>
      <c r="V20" s="299"/>
      <c r="W20" s="366" t="s">
        <v>396</v>
      </c>
    </row>
    <row r="21" spans="2:24" ht="18.5" customHeight="1">
      <c r="B21" s="303"/>
      <c r="C21" s="303"/>
      <c r="D21" s="303"/>
      <c r="E21" s="283"/>
      <c r="F21" s="283"/>
      <c r="G21" s="283"/>
      <c r="H21" s="194" t="s">
        <v>35</v>
      </c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96">
        <f>COUNTIF(I21:T21,H21)</f>
        <v>0</v>
      </c>
      <c r="V21" s="299"/>
      <c r="W21" s="366"/>
    </row>
    <row r="22" spans="2:24" ht="18.5" customHeight="1">
      <c r="B22" s="303" t="s">
        <v>395</v>
      </c>
      <c r="C22" s="303"/>
      <c r="D22" s="303"/>
      <c r="E22" s="283" t="s">
        <v>220</v>
      </c>
      <c r="F22" s="283" t="s">
        <v>215</v>
      </c>
      <c r="G22" s="283" t="s">
        <v>52</v>
      </c>
      <c r="H22" s="194" t="s">
        <v>34</v>
      </c>
      <c r="I22" s="195"/>
      <c r="J22" s="195"/>
      <c r="K22" s="195"/>
      <c r="L22" s="195"/>
      <c r="M22" s="195"/>
      <c r="N22" s="195" t="s">
        <v>50</v>
      </c>
      <c r="O22" s="195"/>
      <c r="P22" s="195" t="s">
        <v>50</v>
      </c>
      <c r="Q22" s="195" t="s">
        <v>50</v>
      </c>
      <c r="R22" s="195"/>
      <c r="S22" s="195"/>
      <c r="T22" s="195"/>
      <c r="U22" s="196">
        <f>COUNTIF(I22:T22,H22)</f>
        <v>3</v>
      </c>
      <c r="V22" s="299"/>
      <c r="W22" s="299"/>
    </row>
    <row r="23" spans="2:24" ht="18.5" customHeight="1">
      <c r="B23" s="358"/>
      <c r="C23" s="358"/>
      <c r="D23" s="358"/>
      <c r="E23" s="359"/>
      <c r="F23" s="359"/>
      <c r="G23" s="359"/>
      <c r="H23" s="197" t="s">
        <v>35</v>
      </c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9">
        <f>COUNTIF(I23:T23,H23)</f>
        <v>0</v>
      </c>
      <c r="V23" s="299"/>
      <c r="W23" s="299"/>
    </row>
    <row r="24" spans="2:24" ht="18.5" customHeight="1">
      <c r="B24" s="157"/>
      <c r="C24" s="158"/>
      <c r="D24" s="158"/>
      <c r="E24" s="159"/>
      <c r="F24" s="160" t="s">
        <v>166</v>
      </c>
      <c r="G24" s="159"/>
      <c r="H24" s="161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3">
        <f>SUM(U17,U19,U21,U23)/SUM(U16,U18,U20,U22)</f>
        <v>0</v>
      </c>
      <c r="V24" s="164"/>
      <c r="W24" s="165"/>
    </row>
    <row r="25" spans="2:24" ht="15.4" customHeight="1">
      <c r="B25" s="355" t="s">
        <v>397</v>
      </c>
      <c r="C25" s="356"/>
      <c r="D25" s="356"/>
      <c r="E25" s="356"/>
      <c r="F25" s="356"/>
      <c r="G25" s="357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192"/>
      <c r="W25" s="192"/>
    </row>
    <row r="26" spans="2:24" ht="15.5" customHeight="1">
      <c r="B26" s="303" t="s">
        <v>398</v>
      </c>
      <c r="C26" s="303"/>
      <c r="D26" s="303"/>
      <c r="E26" s="283" t="s">
        <v>220</v>
      </c>
      <c r="F26" s="283" t="s">
        <v>215</v>
      </c>
      <c r="G26" s="283" t="s">
        <v>52</v>
      </c>
      <c r="H26" s="194" t="s">
        <v>34</v>
      </c>
      <c r="I26" s="195" t="s">
        <v>50</v>
      </c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6">
        <f>COUNTIF(I26:T26,H26)</f>
        <v>1</v>
      </c>
      <c r="V26" s="303"/>
      <c r="W26" s="303"/>
    </row>
    <row r="27" spans="2:24">
      <c r="B27" s="303"/>
      <c r="C27" s="303"/>
      <c r="D27" s="303"/>
      <c r="E27" s="283"/>
      <c r="F27" s="283"/>
      <c r="G27" s="283"/>
      <c r="H27" s="194" t="s">
        <v>35</v>
      </c>
      <c r="I27" s="173"/>
      <c r="J27" s="173"/>
      <c r="K27" s="195"/>
      <c r="L27" s="173"/>
      <c r="M27" s="195"/>
      <c r="N27" s="195"/>
      <c r="O27" s="195"/>
      <c r="P27" s="195"/>
      <c r="Q27" s="195"/>
      <c r="R27" s="195"/>
      <c r="S27" s="195"/>
      <c r="T27" s="195"/>
      <c r="U27" s="196">
        <f>COUNTIF(I27:T27,H27)</f>
        <v>0</v>
      </c>
      <c r="V27" s="303"/>
      <c r="W27" s="303"/>
    </row>
    <row r="28" spans="2:24" ht="15.5" customHeight="1">
      <c r="B28" s="303" t="s">
        <v>399</v>
      </c>
      <c r="C28" s="303"/>
      <c r="D28" s="303"/>
      <c r="E28" s="283" t="s">
        <v>220</v>
      </c>
      <c r="F28" s="283" t="s">
        <v>215</v>
      </c>
      <c r="G28" s="283" t="s">
        <v>52</v>
      </c>
      <c r="H28" s="194" t="s">
        <v>34</v>
      </c>
      <c r="I28" s="195" t="s">
        <v>50</v>
      </c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6">
        <f t="shared" ref="U28:U29" si="1">COUNTIF(I28:T28,H28)</f>
        <v>1</v>
      </c>
      <c r="V28" s="303"/>
      <c r="W28" s="303"/>
    </row>
    <row r="29" spans="2:24">
      <c r="B29" s="303"/>
      <c r="C29" s="303"/>
      <c r="D29" s="303"/>
      <c r="E29" s="283"/>
      <c r="F29" s="283"/>
      <c r="G29" s="283"/>
      <c r="H29" s="194" t="s">
        <v>35</v>
      </c>
      <c r="I29" s="173"/>
      <c r="J29" s="195"/>
      <c r="K29" s="173"/>
      <c r="L29" s="173"/>
      <c r="M29" s="195"/>
      <c r="N29" s="195"/>
      <c r="O29" s="195"/>
      <c r="P29" s="195"/>
      <c r="Q29" s="195"/>
      <c r="R29" s="195"/>
      <c r="S29" s="195"/>
      <c r="T29" s="195"/>
      <c r="U29" s="196">
        <f t="shared" si="1"/>
        <v>0</v>
      </c>
      <c r="V29" s="303"/>
      <c r="W29" s="303"/>
    </row>
    <row r="30" spans="2:24">
      <c r="B30" s="303" t="s">
        <v>312</v>
      </c>
      <c r="C30" s="303"/>
      <c r="D30" s="303"/>
      <c r="E30" s="283" t="s">
        <v>220</v>
      </c>
      <c r="F30" s="283" t="s">
        <v>215</v>
      </c>
      <c r="G30" s="283" t="s">
        <v>52</v>
      </c>
      <c r="H30" s="194" t="s">
        <v>34</v>
      </c>
      <c r="I30" s="195" t="s">
        <v>50</v>
      </c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6">
        <f t="shared" si="0"/>
        <v>1</v>
      </c>
      <c r="V30" s="303"/>
      <c r="W30" s="303"/>
    </row>
    <row r="31" spans="2:24">
      <c r="B31" s="303"/>
      <c r="C31" s="303"/>
      <c r="D31" s="303"/>
      <c r="E31" s="283"/>
      <c r="F31" s="283"/>
      <c r="G31" s="283"/>
      <c r="H31" s="194" t="s">
        <v>35</v>
      </c>
      <c r="I31" s="173"/>
      <c r="J31" s="195"/>
      <c r="K31" s="173"/>
      <c r="L31" s="173"/>
      <c r="M31" s="195"/>
      <c r="N31" s="195"/>
      <c r="O31" s="195"/>
      <c r="P31" s="195"/>
      <c r="Q31" s="195"/>
      <c r="R31" s="195"/>
      <c r="S31" s="195"/>
      <c r="T31" s="195"/>
      <c r="U31" s="196">
        <f t="shared" si="0"/>
        <v>0</v>
      </c>
      <c r="V31" s="303"/>
      <c r="W31" s="303"/>
    </row>
    <row r="32" spans="2:24">
      <c r="B32" s="303" t="s">
        <v>336</v>
      </c>
      <c r="C32" s="303"/>
      <c r="D32" s="303"/>
      <c r="E32" s="283" t="s">
        <v>220</v>
      </c>
      <c r="F32" s="283" t="s">
        <v>400</v>
      </c>
      <c r="G32" s="283" t="s">
        <v>52</v>
      </c>
      <c r="H32" s="194" t="s">
        <v>34</v>
      </c>
      <c r="I32" s="195" t="s">
        <v>50</v>
      </c>
      <c r="J32" s="195" t="s">
        <v>50</v>
      </c>
      <c r="K32" s="195" t="s">
        <v>50</v>
      </c>
      <c r="L32" s="195" t="s">
        <v>50</v>
      </c>
      <c r="M32" s="195" t="s">
        <v>50</v>
      </c>
      <c r="N32" s="195" t="s">
        <v>50</v>
      </c>
      <c r="O32" s="195" t="s">
        <v>50</v>
      </c>
      <c r="P32" s="195" t="s">
        <v>50</v>
      </c>
      <c r="Q32" s="195" t="s">
        <v>50</v>
      </c>
      <c r="R32" s="195" t="s">
        <v>50</v>
      </c>
      <c r="S32" s="195" t="s">
        <v>50</v>
      </c>
      <c r="T32" s="195" t="s">
        <v>50</v>
      </c>
      <c r="U32" s="196">
        <f t="shared" si="0"/>
        <v>12</v>
      </c>
      <c r="V32" s="303"/>
      <c r="W32" s="303"/>
      <c r="X32" s="201"/>
    </row>
    <row r="33" spans="2:25">
      <c r="B33" s="303"/>
      <c r="C33" s="303"/>
      <c r="D33" s="303"/>
      <c r="E33" s="283"/>
      <c r="F33" s="283"/>
      <c r="G33" s="283"/>
      <c r="H33" s="194" t="s">
        <v>35</v>
      </c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96">
        <f t="shared" si="0"/>
        <v>0</v>
      </c>
      <c r="V33" s="303"/>
      <c r="W33" s="303"/>
    </row>
    <row r="34" spans="2:25">
      <c r="B34" s="303" t="s">
        <v>401</v>
      </c>
      <c r="C34" s="303"/>
      <c r="D34" s="303"/>
      <c r="E34" s="283" t="s">
        <v>220</v>
      </c>
      <c r="F34" s="283" t="s">
        <v>400</v>
      </c>
      <c r="G34" s="283" t="s">
        <v>52</v>
      </c>
      <c r="H34" s="194" t="s">
        <v>34</v>
      </c>
      <c r="I34" s="195" t="s">
        <v>50</v>
      </c>
      <c r="J34" s="195" t="s">
        <v>50</v>
      </c>
      <c r="K34" s="195" t="s">
        <v>50</v>
      </c>
      <c r="L34" s="195" t="s">
        <v>50</v>
      </c>
      <c r="M34" s="195" t="s">
        <v>50</v>
      </c>
      <c r="N34" s="195" t="s">
        <v>50</v>
      </c>
      <c r="O34" s="195" t="s">
        <v>50</v>
      </c>
      <c r="P34" s="195" t="s">
        <v>50</v>
      </c>
      <c r="Q34" s="195" t="s">
        <v>50</v>
      </c>
      <c r="R34" s="195" t="s">
        <v>50</v>
      </c>
      <c r="S34" s="195" t="s">
        <v>50</v>
      </c>
      <c r="T34" s="195" t="s">
        <v>50</v>
      </c>
      <c r="U34" s="196">
        <f t="shared" si="0"/>
        <v>12</v>
      </c>
      <c r="V34" s="303"/>
      <c r="W34" s="303"/>
      <c r="X34" s="201"/>
      <c r="Y34" s="201"/>
    </row>
    <row r="35" spans="2:25">
      <c r="B35" s="303"/>
      <c r="C35" s="303"/>
      <c r="D35" s="303"/>
      <c r="E35" s="283"/>
      <c r="F35" s="283"/>
      <c r="G35" s="283"/>
      <c r="H35" s="194" t="s">
        <v>35</v>
      </c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96">
        <f t="shared" si="0"/>
        <v>0</v>
      </c>
      <c r="V35" s="303"/>
      <c r="W35" s="303"/>
    </row>
    <row r="36" spans="2:25">
      <c r="B36" s="303" t="s">
        <v>314</v>
      </c>
      <c r="C36" s="303"/>
      <c r="D36" s="303"/>
      <c r="E36" s="283" t="s">
        <v>220</v>
      </c>
      <c r="F36" s="283" t="s">
        <v>215</v>
      </c>
      <c r="G36" s="283" t="s">
        <v>52</v>
      </c>
      <c r="H36" s="194" t="s">
        <v>34</v>
      </c>
      <c r="I36" s="195" t="s">
        <v>50</v>
      </c>
      <c r="J36" s="195" t="s">
        <v>50</v>
      </c>
      <c r="K36" s="195" t="s">
        <v>50</v>
      </c>
      <c r="L36" s="195" t="s">
        <v>50</v>
      </c>
      <c r="M36" s="195" t="s">
        <v>50</v>
      </c>
      <c r="N36" s="195" t="s">
        <v>50</v>
      </c>
      <c r="O36" s="195" t="s">
        <v>50</v>
      </c>
      <c r="P36" s="195" t="s">
        <v>50</v>
      </c>
      <c r="Q36" s="195" t="s">
        <v>50</v>
      </c>
      <c r="R36" s="195" t="s">
        <v>50</v>
      </c>
      <c r="S36" s="195" t="s">
        <v>50</v>
      </c>
      <c r="T36" s="195" t="s">
        <v>50</v>
      </c>
      <c r="U36" s="196">
        <f t="shared" si="0"/>
        <v>12</v>
      </c>
      <c r="V36" s="303"/>
      <c r="W36" s="303"/>
    </row>
    <row r="37" spans="2:25">
      <c r="B37" s="303"/>
      <c r="C37" s="303"/>
      <c r="D37" s="303"/>
      <c r="E37" s="283"/>
      <c r="F37" s="283"/>
      <c r="G37" s="283"/>
      <c r="H37" s="194" t="s">
        <v>35</v>
      </c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96">
        <f t="shared" si="0"/>
        <v>0</v>
      </c>
      <c r="V37" s="303"/>
      <c r="W37" s="303"/>
    </row>
    <row r="38" spans="2:25">
      <c r="B38" s="304" t="s">
        <v>315</v>
      </c>
      <c r="C38" s="304"/>
      <c r="D38" s="304"/>
      <c r="E38" s="283" t="s">
        <v>220</v>
      </c>
      <c r="F38" s="283" t="s">
        <v>215</v>
      </c>
      <c r="G38" s="283" t="s">
        <v>52</v>
      </c>
      <c r="H38" s="194" t="s">
        <v>34</v>
      </c>
      <c r="I38" s="195" t="s">
        <v>50</v>
      </c>
      <c r="J38" s="195" t="s">
        <v>50</v>
      </c>
      <c r="K38" s="195" t="s">
        <v>50</v>
      </c>
      <c r="L38" s="195" t="s">
        <v>50</v>
      </c>
      <c r="M38" s="195" t="s">
        <v>50</v>
      </c>
      <c r="N38" s="195" t="s">
        <v>50</v>
      </c>
      <c r="O38" s="195" t="s">
        <v>50</v>
      </c>
      <c r="P38" s="195" t="s">
        <v>50</v>
      </c>
      <c r="Q38" s="195" t="s">
        <v>50</v>
      </c>
      <c r="R38" s="195" t="s">
        <v>50</v>
      </c>
      <c r="S38" s="195" t="s">
        <v>50</v>
      </c>
      <c r="T38" s="195" t="s">
        <v>50</v>
      </c>
      <c r="U38" s="196">
        <f t="shared" si="0"/>
        <v>12</v>
      </c>
      <c r="V38" s="193"/>
      <c r="W38" s="193"/>
    </row>
    <row r="39" spans="2:25">
      <c r="B39" s="304"/>
      <c r="C39" s="304"/>
      <c r="D39" s="304"/>
      <c r="E39" s="283"/>
      <c r="F39" s="283"/>
      <c r="G39" s="283"/>
      <c r="H39" s="194" t="s">
        <v>35</v>
      </c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96">
        <f t="shared" si="0"/>
        <v>0</v>
      </c>
      <c r="V39" s="193"/>
      <c r="W39" s="193"/>
    </row>
    <row r="40" spans="2:25">
      <c r="B40" s="304" t="s">
        <v>316</v>
      </c>
      <c r="C40" s="304"/>
      <c r="D40" s="304"/>
      <c r="E40" s="283" t="s">
        <v>220</v>
      </c>
      <c r="F40" s="283" t="s">
        <v>313</v>
      </c>
      <c r="G40" s="283" t="s">
        <v>52</v>
      </c>
      <c r="H40" s="194" t="s">
        <v>34</v>
      </c>
      <c r="I40" s="195" t="s">
        <v>50</v>
      </c>
      <c r="J40" s="195" t="s">
        <v>50</v>
      </c>
      <c r="K40" s="195" t="s">
        <v>50</v>
      </c>
      <c r="L40" s="195" t="s">
        <v>50</v>
      </c>
      <c r="M40" s="195" t="s">
        <v>50</v>
      </c>
      <c r="N40" s="195" t="s">
        <v>50</v>
      </c>
      <c r="O40" s="195" t="s">
        <v>50</v>
      </c>
      <c r="P40" s="195" t="s">
        <v>50</v>
      </c>
      <c r="Q40" s="195" t="s">
        <v>50</v>
      </c>
      <c r="R40" s="195" t="s">
        <v>50</v>
      </c>
      <c r="S40" s="195" t="s">
        <v>50</v>
      </c>
      <c r="T40" s="195" t="s">
        <v>50</v>
      </c>
      <c r="U40" s="196">
        <f>COUNTIF(I40:T40,H40)</f>
        <v>12</v>
      </c>
      <c r="V40" s="303"/>
      <c r="W40" s="303"/>
    </row>
    <row r="41" spans="2:25">
      <c r="B41" s="304"/>
      <c r="C41" s="304"/>
      <c r="D41" s="304"/>
      <c r="E41" s="283"/>
      <c r="F41" s="283"/>
      <c r="G41" s="283"/>
      <c r="H41" s="194" t="s">
        <v>35</v>
      </c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96">
        <f>COUNTIF(I41:T41,H41)</f>
        <v>0</v>
      </c>
      <c r="V41" s="303"/>
      <c r="W41" s="303"/>
    </row>
    <row r="42" spans="2:25">
      <c r="B42" s="304" t="s">
        <v>317</v>
      </c>
      <c r="C42" s="304"/>
      <c r="D42" s="304"/>
      <c r="E42" s="283" t="s">
        <v>220</v>
      </c>
      <c r="F42" s="283" t="s">
        <v>215</v>
      </c>
      <c r="G42" s="283" t="s">
        <v>52</v>
      </c>
      <c r="H42" s="194" t="s">
        <v>34</v>
      </c>
      <c r="I42" s="195"/>
      <c r="J42" s="195"/>
      <c r="K42" s="195" t="s">
        <v>50</v>
      </c>
      <c r="L42" s="195"/>
      <c r="M42" s="195"/>
      <c r="N42" s="195"/>
      <c r="O42" s="195"/>
      <c r="P42" s="195"/>
      <c r="Q42" s="195"/>
      <c r="R42" s="195"/>
      <c r="S42" s="195"/>
      <c r="T42" s="195"/>
      <c r="U42" s="196">
        <f t="shared" si="0"/>
        <v>1</v>
      </c>
      <c r="V42" s="303"/>
      <c r="W42" s="303"/>
    </row>
    <row r="43" spans="2:25">
      <c r="B43" s="304"/>
      <c r="C43" s="304"/>
      <c r="D43" s="304"/>
      <c r="E43" s="283"/>
      <c r="F43" s="283"/>
      <c r="G43" s="283"/>
      <c r="H43" s="194" t="s">
        <v>35</v>
      </c>
      <c r="I43" s="173"/>
      <c r="J43" s="173"/>
      <c r="K43" s="173"/>
      <c r="L43" s="173"/>
      <c r="M43" s="173"/>
      <c r="N43" s="173"/>
      <c r="O43" s="173"/>
      <c r="P43" s="173"/>
      <c r="Q43" s="173"/>
      <c r="R43" s="195"/>
      <c r="S43" s="173"/>
      <c r="T43" s="173"/>
      <c r="U43" s="196">
        <f t="shared" si="0"/>
        <v>0</v>
      </c>
      <c r="V43" s="303"/>
      <c r="W43" s="303"/>
    </row>
    <row r="44" spans="2:25">
      <c r="B44" s="303" t="s">
        <v>409</v>
      </c>
      <c r="C44" s="303"/>
      <c r="D44" s="303"/>
      <c r="E44" s="283" t="s">
        <v>220</v>
      </c>
      <c r="F44" s="283" t="s">
        <v>318</v>
      </c>
      <c r="G44" s="283" t="s">
        <v>319</v>
      </c>
      <c r="H44" s="194" t="s">
        <v>34</v>
      </c>
      <c r="I44" s="195" t="s">
        <v>50</v>
      </c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6">
        <f t="shared" si="0"/>
        <v>1</v>
      </c>
      <c r="V44" s="303"/>
      <c r="W44" s="303"/>
    </row>
    <row r="45" spans="2:25">
      <c r="B45" s="303"/>
      <c r="C45" s="303"/>
      <c r="D45" s="303"/>
      <c r="E45" s="283"/>
      <c r="F45" s="283"/>
      <c r="G45" s="283"/>
      <c r="H45" s="194" t="s">
        <v>35</v>
      </c>
      <c r="I45" s="173"/>
      <c r="J45" s="173"/>
      <c r="K45" s="173"/>
      <c r="L45" s="173"/>
      <c r="M45" s="173"/>
      <c r="N45" s="173"/>
      <c r="O45" s="173"/>
      <c r="P45" s="173"/>
      <c r="Q45" s="173"/>
      <c r="R45" s="195"/>
      <c r="S45" s="173"/>
      <c r="T45" s="173"/>
      <c r="U45" s="196">
        <f t="shared" si="0"/>
        <v>0</v>
      </c>
      <c r="V45" s="303"/>
      <c r="W45" s="303"/>
    </row>
    <row r="46" spans="2:25">
      <c r="B46" s="307" t="s">
        <v>408</v>
      </c>
      <c r="C46" s="307"/>
      <c r="D46" s="307"/>
      <c r="E46" s="283" t="s">
        <v>220</v>
      </c>
      <c r="F46" s="283" t="s">
        <v>215</v>
      </c>
      <c r="G46" s="283" t="s">
        <v>52</v>
      </c>
      <c r="H46" s="194" t="s">
        <v>34</v>
      </c>
      <c r="I46" s="195" t="s">
        <v>50</v>
      </c>
      <c r="J46" s="173"/>
      <c r="K46" s="173"/>
      <c r="L46" s="195"/>
      <c r="M46" s="173"/>
      <c r="N46" s="173"/>
      <c r="O46" s="173"/>
      <c r="P46" s="173"/>
      <c r="Q46" s="173"/>
      <c r="R46" s="195"/>
      <c r="S46" s="173"/>
      <c r="T46" s="173"/>
      <c r="U46" s="196">
        <f>COUNTIF(I46:T46,H46)</f>
        <v>1</v>
      </c>
      <c r="V46" s="303"/>
      <c r="W46" s="303"/>
    </row>
    <row r="47" spans="2:25">
      <c r="B47" s="307"/>
      <c r="C47" s="307"/>
      <c r="D47" s="307"/>
      <c r="E47" s="283"/>
      <c r="F47" s="283"/>
      <c r="G47" s="283"/>
      <c r="H47" s="194" t="s">
        <v>35</v>
      </c>
      <c r="I47" s="173"/>
      <c r="J47" s="173"/>
      <c r="K47" s="173"/>
      <c r="L47" s="173"/>
      <c r="M47" s="173"/>
      <c r="N47" s="173"/>
      <c r="O47" s="173"/>
      <c r="P47" s="173"/>
      <c r="Q47" s="173"/>
      <c r="R47" s="195"/>
      <c r="S47" s="173"/>
      <c r="T47" s="173"/>
      <c r="U47" s="196">
        <f>COUNTIF(I47:T47,H47)</f>
        <v>0</v>
      </c>
      <c r="V47" s="303"/>
      <c r="W47" s="303"/>
    </row>
    <row r="48" spans="2:25">
      <c r="B48" s="307" t="s">
        <v>402</v>
      </c>
      <c r="C48" s="307"/>
      <c r="D48" s="307"/>
      <c r="E48" s="283" t="s">
        <v>220</v>
      </c>
      <c r="F48" s="283" t="s">
        <v>215</v>
      </c>
      <c r="G48" s="283" t="s">
        <v>52</v>
      </c>
      <c r="H48" s="194" t="s">
        <v>34</v>
      </c>
      <c r="I48" s="195" t="s">
        <v>50</v>
      </c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6">
        <f t="shared" si="0"/>
        <v>1</v>
      </c>
      <c r="V48" s="303"/>
      <c r="W48" s="303"/>
    </row>
    <row r="49" spans="2:23">
      <c r="B49" s="307"/>
      <c r="C49" s="307"/>
      <c r="D49" s="307"/>
      <c r="E49" s="283"/>
      <c r="F49" s="283"/>
      <c r="G49" s="283"/>
      <c r="H49" s="194" t="s">
        <v>35</v>
      </c>
      <c r="I49" s="173"/>
      <c r="J49" s="173"/>
      <c r="K49" s="173"/>
      <c r="L49" s="173"/>
      <c r="M49" s="173"/>
      <c r="N49" s="173"/>
      <c r="O49" s="173"/>
      <c r="P49" s="173"/>
      <c r="Q49" s="173"/>
      <c r="R49" s="195"/>
      <c r="S49" s="173"/>
      <c r="T49" s="173"/>
      <c r="U49" s="196">
        <f t="shared" si="0"/>
        <v>0</v>
      </c>
      <c r="V49" s="303"/>
      <c r="W49" s="303"/>
    </row>
    <row r="50" spans="2:23">
      <c r="B50" s="307" t="s">
        <v>403</v>
      </c>
      <c r="C50" s="307"/>
      <c r="D50" s="307"/>
      <c r="E50" s="283" t="s">
        <v>220</v>
      </c>
      <c r="F50" s="283" t="s">
        <v>215</v>
      </c>
      <c r="G50" s="283" t="s">
        <v>52</v>
      </c>
      <c r="H50" s="194" t="s">
        <v>34</v>
      </c>
      <c r="I50" s="195" t="s">
        <v>50</v>
      </c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6">
        <f t="shared" si="0"/>
        <v>1</v>
      </c>
      <c r="V50" s="303"/>
      <c r="W50" s="303"/>
    </row>
    <row r="51" spans="2:23">
      <c r="B51" s="307"/>
      <c r="C51" s="307"/>
      <c r="D51" s="307"/>
      <c r="E51" s="283"/>
      <c r="F51" s="283"/>
      <c r="G51" s="283"/>
      <c r="H51" s="194" t="s">
        <v>35</v>
      </c>
      <c r="I51" s="173"/>
      <c r="J51" s="173"/>
      <c r="K51" s="173"/>
      <c r="L51" s="173"/>
      <c r="M51" s="173"/>
      <c r="N51" s="173"/>
      <c r="O51" s="173"/>
      <c r="P51" s="173"/>
      <c r="Q51" s="173"/>
      <c r="R51" s="195"/>
      <c r="S51" s="173"/>
      <c r="T51" s="173"/>
      <c r="U51" s="196">
        <f t="shared" si="0"/>
        <v>0</v>
      </c>
      <c r="V51" s="303"/>
      <c r="W51" s="303"/>
    </row>
    <row r="52" spans="2:23">
      <c r="B52" s="307" t="s">
        <v>404</v>
      </c>
      <c r="C52" s="307"/>
      <c r="D52" s="307"/>
      <c r="E52" s="283" t="s">
        <v>220</v>
      </c>
      <c r="F52" s="283" t="s">
        <v>215</v>
      </c>
      <c r="G52" s="283" t="s">
        <v>52</v>
      </c>
      <c r="H52" s="194" t="s">
        <v>34</v>
      </c>
      <c r="I52" s="195" t="s">
        <v>50</v>
      </c>
      <c r="J52" s="173"/>
      <c r="K52" s="173"/>
      <c r="L52" s="195"/>
      <c r="M52" s="173"/>
      <c r="N52" s="173"/>
      <c r="O52" s="173"/>
      <c r="P52" s="173"/>
      <c r="Q52" s="173"/>
      <c r="R52" s="195"/>
      <c r="S52" s="173"/>
      <c r="T52" s="173"/>
      <c r="U52" s="196">
        <f t="shared" si="0"/>
        <v>1</v>
      </c>
      <c r="V52" s="303"/>
      <c r="W52" s="303"/>
    </row>
    <row r="53" spans="2:23">
      <c r="B53" s="307"/>
      <c r="C53" s="307"/>
      <c r="D53" s="307"/>
      <c r="E53" s="283"/>
      <c r="F53" s="283"/>
      <c r="G53" s="283"/>
      <c r="H53" s="194" t="s">
        <v>35</v>
      </c>
      <c r="I53" s="173"/>
      <c r="J53" s="173"/>
      <c r="K53" s="173"/>
      <c r="L53" s="173"/>
      <c r="M53" s="173"/>
      <c r="N53" s="173"/>
      <c r="O53" s="173"/>
      <c r="P53" s="173"/>
      <c r="Q53" s="173"/>
      <c r="R53" s="195"/>
      <c r="S53" s="173"/>
      <c r="T53" s="173"/>
      <c r="U53" s="196">
        <f t="shared" si="0"/>
        <v>0</v>
      </c>
      <c r="V53" s="303"/>
      <c r="W53" s="303"/>
    </row>
    <row r="54" spans="2:23">
      <c r="B54" s="307" t="s">
        <v>405</v>
      </c>
      <c r="C54" s="307"/>
      <c r="D54" s="307"/>
      <c r="E54" s="283" t="s">
        <v>220</v>
      </c>
      <c r="F54" s="283" t="s">
        <v>215</v>
      </c>
      <c r="G54" s="283" t="s">
        <v>52</v>
      </c>
      <c r="H54" s="194" t="s">
        <v>34</v>
      </c>
      <c r="I54" s="195" t="s">
        <v>50</v>
      </c>
      <c r="J54" s="173"/>
      <c r="K54" s="173"/>
      <c r="L54" s="173"/>
      <c r="M54" s="173"/>
      <c r="N54" s="173"/>
      <c r="O54" s="173"/>
      <c r="P54" s="173"/>
      <c r="Q54" s="173"/>
      <c r="R54" s="195"/>
      <c r="S54" s="173"/>
      <c r="T54" s="173"/>
      <c r="U54" s="196">
        <f t="shared" si="0"/>
        <v>1</v>
      </c>
      <c r="V54" s="303"/>
      <c r="W54" s="303"/>
    </row>
    <row r="55" spans="2:23">
      <c r="B55" s="307"/>
      <c r="C55" s="307"/>
      <c r="D55" s="307"/>
      <c r="E55" s="283"/>
      <c r="F55" s="283"/>
      <c r="G55" s="283"/>
      <c r="H55" s="194" t="s">
        <v>35</v>
      </c>
      <c r="I55" s="173"/>
      <c r="J55" s="173"/>
      <c r="K55" s="173"/>
      <c r="L55" s="173"/>
      <c r="M55" s="173"/>
      <c r="N55" s="173"/>
      <c r="O55" s="173"/>
      <c r="P55" s="173"/>
      <c r="Q55" s="173"/>
      <c r="R55" s="195"/>
      <c r="S55" s="173"/>
      <c r="T55" s="173"/>
      <c r="U55" s="196">
        <f t="shared" si="0"/>
        <v>0</v>
      </c>
      <c r="V55" s="303"/>
      <c r="W55" s="303"/>
    </row>
    <row r="56" spans="2:23">
      <c r="B56" s="307" t="s">
        <v>406</v>
      </c>
      <c r="C56" s="307"/>
      <c r="D56" s="307"/>
      <c r="E56" s="283" t="s">
        <v>220</v>
      </c>
      <c r="F56" s="283" t="s">
        <v>215</v>
      </c>
      <c r="G56" s="283" t="s">
        <v>52</v>
      </c>
      <c r="H56" s="194" t="s">
        <v>34</v>
      </c>
      <c r="I56" s="195" t="s">
        <v>50</v>
      </c>
      <c r="J56" s="173"/>
      <c r="K56" s="173"/>
      <c r="L56" s="195"/>
      <c r="M56" s="173"/>
      <c r="N56" s="173"/>
      <c r="O56" s="173"/>
      <c r="P56" s="173"/>
      <c r="Q56" s="173"/>
      <c r="R56" s="195"/>
      <c r="S56" s="173"/>
      <c r="T56" s="173"/>
      <c r="U56" s="196">
        <f t="shared" si="0"/>
        <v>1</v>
      </c>
      <c r="V56" s="303"/>
      <c r="W56" s="303"/>
    </row>
    <row r="57" spans="2:23">
      <c r="B57" s="307"/>
      <c r="C57" s="307"/>
      <c r="D57" s="307"/>
      <c r="E57" s="283"/>
      <c r="F57" s="283"/>
      <c r="G57" s="283"/>
      <c r="H57" s="194" t="s">
        <v>35</v>
      </c>
      <c r="I57" s="173"/>
      <c r="J57" s="173"/>
      <c r="K57" s="173"/>
      <c r="L57" s="173"/>
      <c r="M57" s="173"/>
      <c r="N57" s="173"/>
      <c r="O57" s="173"/>
      <c r="P57" s="173"/>
      <c r="Q57" s="173"/>
      <c r="R57" s="195"/>
      <c r="S57" s="173"/>
      <c r="T57" s="173"/>
      <c r="U57" s="196">
        <f t="shared" si="0"/>
        <v>0</v>
      </c>
      <c r="V57" s="303"/>
      <c r="W57" s="303"/>
    </row>
    <row r="58" spans="2:23">
      <c r="B58" s="307" t="s">
        <v>407</v>
      </c>
      <c r="C58" s="307"/>
      <c r="D58" s="307"/>
      <c r="E58" s="283" t="s">
        <v>220</v>
      </c>
      <c r="F58" s="283" t="s">
        <v>313</v>
      </c>
      <c r="G58" s="283" t="s">
        <v>52</v>
      </c>
      <c r="H58" s="194" t="s">
        <v>34</v>
      </c>
      <c r="I58" s="195" t="s">
        <v>50</v>
      </c>
      <c r="J58" s="195" t="s">
        <v>50</v>
      </c>
      <c r="K58" s="195" t="s">
        <v>50</v>
      </c>
      <c r="L58" s="195" t="s">
        <v>50</v>
      </c>
      <c r="M58" s="195" t="s">
        <v>50</v>
      </c>
      <c r="N58" s="195" t="s">
        <v>50</v>
      </c>
      <c r="O58" s="195" t="s">
        <v>50</v>
      </c>
      <c r="P58" s="195" t="s">
        <v>50</v>
      </c>
      <c r="Q58" s="195" t="s">
        <v>50</v>
      </c>
      <c r="R58" s="195" t="s">
        <v>50</v>
      </c>
      <c r="S58" s="195" t="s">
        <v>50</v>
      </c>
      <c r="T58" s="195" t="s">
        <v>50</v>
      </c>
      <c r="U58" s="196">
        <f t="shared" si="0"/>
        <v>12</v>
      </c>
      <c r="V58" s="303"/>
      <c r="W58" s="303"/>
    </row>
    <row r="59" spans="2:23" ht="13.9" customHeight="1">
      <c r="B59" s="307"/>
      <c r="C59" s="307"/>
      <c r="D59" s="307"/>
      <c r="E59" s="283"/>
      <c r="F59" s="283"/>
      <c r="G59" s="283"/>
      <c r="H59" s="194" t="s">
        <v>35</v>
      </c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96">
        <f t="shared" si="0"/>
        <v>0</v>
      </c>
      <c r="V59" s="303"/>
      <c r="W59" s="303"/>
    </row>
    <row r="60" spans="2:23" ht="18.5" customHeight="1">
      <c r="B60" s="157"/>
      <c r="C60" s="158"/>
      <c r="D60" s="158"/>
      <c r="E60" s="159"/>
      <c r="F60" s="160" t="s">
        <v>166</v>
      </c>
      <c r="G60" s="159"/>
      <c r="H60" s="161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3">
        <f>SUM(U27,U29,U31,U33,U35,U37,U39,U41,U43,U45,U47,U49,U51,U53,U55,U57,U59)/SUM(U26,U28,U30,U32,U34,U36,U38,U40,U42,U44,U46,U48,U50,U52,U54,U56,U58)</f>
        <v>0</v>
      </c>
      <c r="V60" s="164"/>
      <c r="W60" s="165"/>
    </row>
    <row r="61" spans="2:23">
      <c r="B61" s="352" t="s">
        <v>410</v>
      </c>
      <c r="C61" s="353"/>
      <c r="D61" s="353"/>
      <c r="E61" s="353"/>
      <c r="F61" s="353"/>
      <c r="G61" s="354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2"/>
      <c r="W61" s="192"/>
    </row>
    <row r="62" spans="2:23">
      <c r="B62" s="307" t="s">
        <v>411</v>
      </c>
      <c r="C62" s="307"/>
      <c r="D62" s="307"/>
      <c r="E62" s="283" t="s">
        <v>220</v>
      </c>
      <c r="F62" s="283" t="s">
        <v>215</v>
      </c>
      <c r="G62" s="283" t="s">
        <v>52</v>
      </c>
      <c r="H62" s="194" t="s">
        <v>34</v>
      </c>
      <c r="I62" s="173"/>
      <c r="J62" s="173" t="s">
        <v>50</v>
      </c>
      <c r="K62" s="173"/>
      <c r="L62" s="173"/>
      <c r="M62" s="173"/>
      <c r="N62" s="173"/>
      <c r="O62" s="173"/>
      <c r="P62" s="173"/>
      <c r="Q62" s="173"/>
      <c r="R62" s="195"/>
      <c r="S62" s="173"/>
      <c r="T62" s="173"/>
      <c r="U62" s="196">
        <f t="shared" si="0"/>
        <v>1</v>
      </c>
      <c r="V62" s="303"/>
      <c r="W62" s="303"/>
    </row>
    <row r="63" spans="2:23">
      <c r="B63" s="307"/>
      <c r="C63" s="307"/>
      <c r="D63" s="307"/>
      <c r="E63" s="283"/>
      <c r="F63" s="283"/>
      <c r="G63" s="283"/>
      <c r="H63" s="194" t="s">
        <v>35</v>
      </c>
      <c r="I63" s="173"/>
      <c r="J63" s="173"/>
      <c r="K63" s="173"/>
      <c r="L63" s="173"/>
      <c r="M63" s="173"/>
      <c r="N63" s="173"/>
      <c r="O63" s="173"/>
      <c r="P63" s="173"/>
      <c r="Q63" s="173"/>
      <c r="R63" s="195"/>
      <c r="S63" s="173"/>
      <c r="T63" s="173"/>
      <c r="U63" s="196">
        <f t="shared" si="0"/>
        <v>0</v>
      </c>
      <c r="V63" s="303"/>
      <c r="W63" s="303"/>
    </row>
    <row r="64" spans="2:23">
      <c r="B64" s="307" t="s">
        <v>321</v>
      </c>
      <c r="C64" s="307"/>
      <c r="D64" s="307"/>
      <c r="E64" s="283" t="s">
        <v>220</v>
      </c>
      <c r="F64" s="283" t="s">
        <v>320</v>
      </c>
      <c r="G64" s="283" t="s">
        <v>319</v>
      </c>
      <c r="H64" s="194" t="s">
        <v>34</v>
      </c>
      <c r="I64" s="195" t="s">
        <v>50</v>
      </c>
      <c r="J64" s="195" t="s">
        <v>50</v>
      </c>
      <c r="K64" s="195" t="s">
        <v>50</v>
      </c>
      <c r="L64" s="195" t="s">
        <v>50</v>
      </c>
      <c r="M64" s="195" t="s">
        <v>50</v>
      </c>
      <c r="N64" s="195" t="s">
        <v>50</v>
      </c>
      <c r="O64" s="195" t="s">
        <v>50</v>
      </c>
      <c r="P64" s="195" t="s">
        <v>50</v>
      </c>
      <c r="Q64" s="195" t="s">
        <v>50</v>
      </c>
      <c r="R64" s="195" t="s">
        <v>50</v>
      </c>
      <c r="S64" s="195" t="s">
        <v>50</v>
      </c>
      <c r="T64" s="195" t="s">
        <v>50</v>
      </c>
      <c r="U64" s="196">
        <f t="shared" si="0"/>
        <v>12</v>
      </c>
      <c r="V64" s="303"/>
      <c r="W64" s="303"/>
    </row>
    <row r="65" spans="2:23">
      <c r="B65" s="307"/>
      <c r="C65" s="307"/>
      <c r="D65" s="307"/>
      <c r="E65" s="283"/>
      <c r="F65" s="283"/>
      <c r="G65" s="283"/>
      <c r="H65" s="194" t="s">
        <v>35</v>
      </c>
      <c r="I65" s="173"/>
      <c r="J65" s="173"/>
      <c r="K65" s="173"/>
      <c r="L65" s="173"/>
      <c r="M65" s="173"/>
      <c r="N65" s="173"/>
      <c r="O65" s="173"/>
      <c r="P65" s="173"/>
      <c r="Q65" s="173"/>
      <c r="R65" s="195"/>
      <c r="S65" s="173"/>
      <c r="T65" s="173"/>
      <c r="U65" s="196">
        <f t="shared" si="0"/>
        <v>0</v>
      </c>
      <c r="V65" s="303"/>
      <c r="W65" s="303"/>
    </row>
    <row r="66" spans="2:23">
      <c r="B66" s="307" t="s">
        <v>412</v>
      </c>
      <c r="C66" s="307"/>
      <c r="D66" s="307"/>
      <c r="E66" s="283" t="s">
        <v>220</v>
      </c>
      <c r="F66" s="283" t="s">
        <v>320</v>
      </c>
      <c r="G66" s="283" t="s">
        <v>319</v>
      </c>
      <c r="H66" s="194" t="s">
        <v>34</v>
      </c>
      <c r="I66" s="195" t="s">
        <v>50</v>
      </c>
      <c r="J66" s="195" t="s">
        <v>50</v>
      </c>
      <c r="K66" s="195" t="s">
        <v>50</v>
      </c>
      <c r="L66" s="195" t="s">
        <v>50</v>
      </c>
      <c r="M66" s="195" t="s">
        <v>50</v>
      </c>
      <c r="N66" s="195" t="s">
        <v>50</v>
      </c>
      <c r="O66" s="195" t="s">
        <v>50</v>
      </c>
      <c r="P66" s="195" t="s">
        <v>50</v>
      </c>
      <c r="Q66" s="195" t="s">
        <v>50</v>
      </c>
      <c r="R66" s="195" t="s">
        <v>50</v>
      </c>
      <c r="S66" s="195" t="s">
        <v>50</v>
      </c>
      <c r="T66" s="195" t="s">
        <v>50</v>
      </c>
      <c r="U66" s="196">
        <f t="shared" si="0"/>
        <v>12</v>
      </c>
      <c r="V66" s="303"/>
      <c r="W66" s="303"/>
    </row>
    <row r="67" spans="2:23">
      <c r="B67" s="307"/>
      <c r="C67" s="307"/>
      <c r="D67" s="307"/>
      <c r="E67" s="283"/>
      <c r="F67" s="283"/>
      <c r="G67" s="283"/>
      <c r="H67" s="194" t="s">
        <v>35</v>
      </c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96">
        <f t="shared" si="0"/>
        <v>0</v>
      </c>
      <c r="V67" s="303"/>
      <c r="W67" s="303"/>
    </row>
    <row r="68" spans="2:23">
      <c r="B68" s="157"/>
      <c r="C68" s="158"/>
      <c r="D68" s="158"/>
      <c r="E68" s="159"/>
      <c r="F68" s="160" t="s">
        <v>166</v>
      </c>
      <c r="G68" s="159"/>
      <c r="H68" s="161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3">
        <f>SUM(U67,U65,U63)/SUM(U62,U64,U66)</f>
        <v>0</v>
      </c>
      <c r="V68" s="193"/>
      <c r="W68" s="193"/>
    </row>
    <row r="69" spans="2:23">
      <c r="B69" s="352" t="s">
        <v>339</v>
      </c>
      <c r="C69" s="353"/>
      <c r="D69" s="353"/>
      <c r="E69" s="353"/>
      <c r="F69" s="353"/>
      <c r="G69" s="354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2"/>
      <c r="W69" s="192"/>
    </row>
    <row r="70" spans="2:23">
      <c r="B70" s="307" t="s">
        <v>413</v>
      </c>
      <c r="C70" s="307"/>
      <c r="D70" s="307"/>
      <c r="E70" s="283" t="s">
        <v>220</v>
      </c>
      <c r="F70" s="283" t="s">
        <v>215</v>
      </c>
      <c r="G70" s="283" t="s">
        <v>52</v>
      </c>
      <c r="H70" s="194" t="s">
        <v>34</v>
      </c>
      <c r="I70" s="173"/>
      <c r="J70" s="173"/>
      <c r="K70" s="173" t="s">
        <v>50</v>
      </c>
      <c r="L70" s="173"/>
      <c r="M70" s="173"/>
      <c r="N70" s="173"/>
      <c r="O70" s="173"/>
      <c r="P70" s="173"/>
      <c r="Q70" s="173"/>
      <c r="R70" s="195"/>
      <c r="S70" s="173"/>
      <c r="T70" s="173"/>
      <c r="U70" s="196">
        <f t="shared" si="0"/>
        <v>1</v>
      </c>
      <c r="V70" s="303"/>
      <c r="W70" s="303"/>
    </row>
    <row r="71" spans="2:23">
      <c r="B71" s="307"/>
      <c r="C71" s="307"/>
      <c r="D71" s="307"/>
      <c r="E71" s="283"/>
      <c r="F71" s="283"/>
      <c r="G71" s="283"/>
      <c r="H71" s="194" t="s">
        <v>35</v>
      </c>
      <c r="I71" s="173"/>
      <c r="J71" s="173"/>
      <c r="K71" s="173"/>
      <c r="L71" s="173"/>
      <c r="M71" s="173"/>
      <c r="N71" s="173"/>
      <c r="O71" s="173"/>
      <c r="P71" s="173"/>
      <c r="Q71" s="173"/>
      <c r="R71" s="195"/>
      <c r="S71" s="173"/>
      <c r="T71" s="173"/>
      <c r="U71" s="196">
        <f t="shared" si="0"/>
        <v>0</v>
      </c>
      <c r="V71" s="303"/>
      <c r="W71" s="303"/>
    </row>
    <row r="72" spans="2:23">
      <c r="B72" s="307" t="s">
        <v>414</v>
      </c>
      <c r="C72" s="307"/>
      <c r="D72" s="307"/>
      <c r="E72" s="283" t="s">
        <v>224</v>
      </c>
      <c r="F72" s="283" t="s">
        <v>215</v>
      </c>
      <c r="G72" s="283" t="s">
        <v>52</v>
      </c>
      <c r="H72" s="194" t="s">
        <v>34</v>
      </c>
      <c r="I72" s="173"/>
      <c r="J72" s="173"/>
      <c r="K72" s="173"/>
      <c r="L72" s="173" t="s">
        <v>50</v>
      </c>
      <c r="M72" s="173"/>
      <c r="N72" s="173"/>
      <c r="O72" s="173"/>
      <c r="P72" s="173"/>
      <c r="Q72" s="173"/>
      <c r="R72" s="195" t="s">
        <v>50</v>
      </c>
      <c r="S72" s="173"/>
      <c r="T72" s="173"/>
      <c r="U72" s="196">
        <f t="shared" si="0"/>
        <v>2</v>
      </c>
      <c r="V72" s="299"/>
      <c r="W72" s="366" t="s">
        <v>415</v>
      </c>
    </row>
    <row r="73" spans="2:23">
      <c r="B73" s="307"/>
      <c r="C73" s="307"/>
      <c r="D73" s="307"/>
      <c r="E73" s="283"/>
      <c r="F73" s="283"/>
      <c r="G73" s="283"/>
      <c r="H73" s="194" t="s">
        <v>35</v>
      </c>
      <c r="I73" s="173"/>
      <c r="J73" s="173"/>
      <c r="K73" s="173"/>
      <c r="L73" s="173"/>
      <c r="M73" s="173"/>
      <c r="N73" s="173"/>
      <c r="O73" s="173"/>
      <c r="P73" s="173"/>
      <c r="Q73" s="173"/>
      <c r="R73" s="195"/>
      <c r="S73" s="173"/>
      <c r="T73" s="173"/>
      <c r="U73" s="196">
        <f t="shared" si="0"/>
        <v>0</v>
      </c>
      <c r="V73" s="299"/>
      <c r="W73" s="366"/>
    </row>
    <row r="74" spans="2:23">
      <c r="B74" s="304" t="s">
        <v>417</v>
      </c>
      <c r="C74" s="304"/>
      <c r="D74" s="304"/>
      <c r="E74" s="283" t="s">
        <v>220</v>
      </c>
      <c r="F74" s="283" t="s">
        <v>416</v>
      </c>
      <c r="G74" s="283" t="s">
        <v>52</v>
      </c>
      <c r="H74" s="194" t="s">
        <v>34</v>
      </c>
      <c r="I74" s="173"/>
      <c r="J74" s="173" t="s">
        <v>50</v>
      </c>
      <c r="K74" s="173"/>
      <c r="L74" s="173"/>
      <c r="M74" s="173"/>
      <c r="N74" s="173"/>
      <c r="O74" s="173"/>
      <c r="P74" s="173"/>
      <c r="Q74" s="173"/>
      <c r="R74" s="195"/>
      <c r="S74" s="173"/>
      <c r="T74" s="173"/>
      <c r="U74" s="196">
        <f t="shared" ref="U74:U75" si="2">COUNTIF(I74:T74,H74)</f>
        <v>1</v>
      </c>
      <c r="V74" s="305"/>
      <c r="W74" s="371"/>
    </row>
    <row r="75" spans="2:23">
      <c r="B75" s="304"/>
      <c r="C75" s="304"/>
      <c r="D75" s="304"/>
      <c r="E75" s="283"/>
      <c r="F75" s="283"/>
      <c r="G75" s="283"/>
      <c r="H75" s="194" t="s">
        <v>35</v>
      </c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96">
        <f t="shared" si="2"/>
        <v>0</v>
      </c>
      <c r="V75" s="306"/>
      <c r="W75" s="372"/>
    </row>
    <row r="76" spans="2:23">
      <c r="B76" s="304" t="s">
        <v>419</v>
      </c>
      <c r="C76" s="304"/>
      <c r="D76" s="304"/>
      <c r="E76" s="283" t="s">
        <v>224</v>
      </c>
      <c r="F76" s="283" t="s">
        <v>313</v>
      </c>
      <c r="G76" s="283" t="s">
        <v>52</v>
      </c>
      <c r="H76" s="194" t="s">
        <v>34</v>
      </c>
      <c r="I76" s="173" t="s">
        <v>50</v>
      </c>
      <c r="J76" s="173" t="s">
        <v>50</v>
      </c>
      <c r="K76" s="173" t="s">
        <v>50</v>
      </c>
      <c r="L76" s="173" t="s">
        <v>50</v>
      </c>
      <c r="M76" s="173" t="s">
        <v>50</v>
      </c>
      <c r="N76" s="173" t="s">
        <v>50</v>
      </c>
      <c r="O76" s="173" t="s">
        <v>50</v>
      </c>
      <c r="P76" s="173" t="s">
        <v>50</v>
      </c>
      <c r="Q76" s="173" t="s">
        <v>50</v>
      </c>
      <c r="R76" s="195" t="s">
        <v>50</v>
      </c>
      <c r="S76" s="173" t="s">
        <v>50</v>
      </c>
      <c r="T76" s="173" t="s">
        <v>50</v>
      </c>
      <c r="U76" s="196">
        <f t="shared" si="0"/>
        <v>12</v>
      </c>
      <c r="V76" s="305"/>
      <c r="W76" s="367" t="s">
        <v>423</v>
      </c>
    </row>
    <row r="77" spans="2:23">
      <c r="B77" s="304"/>
      <c r="C77" s="304"/>
      <c r="D77" s="304"/>
      <c r="E77" s="283"/>
      <c r="F77" s="283"/>
      <c r="G77" s="283"/>
      <c r="H77" s="194" t="s">
        <v>35</v>
      </c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96">
        <f t="shared" si="0"/>
        <v>0</v>
      </c>
      <c r="V77" s="306"/>
      <c r="W77" s="368"/>
    </row>
    <row r="78" spans="2:23">
      <c r="B78" s="304" t="s">
        <v>418</v>
      </c>
      <c r="C78" s="304"/>
      <c r="D78" s="304"/>
      <c r="E78" s="283" t="s">
        <v>223</v>
      </c>
      <c r="F78" s="283" t="s">
        <v>420</v>
      </c>
      <c r="G78" s="283" t="s">
        <v>52</v>
      </c>
      <c r="H78" s="194" t="s">
        <v>34</v>
      </c>
      <c r="I78" s="173" t="s">
        <v>50</v>
      </c>
      <c r="J78" s="173" t="s">
        <v>50</v>
      </c>
      <c r="K78" s="173" t="s">
        <v>50</v>
      </c>
      <c r="L78" s="173" t="s">
        <v>50</v>
      </c>
      <c r="M78" s="173" t="s">
        <v>50</v>
      </c>
      <c r="N78" s="173" t="s">
        <v>50</v>
      </c>
      <c r="O78" s="173" t="s">
        <v>50</v>
      </c>
      <c r="P78" s="173" t="s">
        <v>50</v>
      </c>
      <c r="Q78" s="173" t="s">
        <v>50</v>
      </c>
      <c r="R78" s="195" t="s">
        <v>50</v>
      </c>
      <c r="S78" s="173" t="s">
        <v>50</v>
      </c>
      <c r="T78" s="173" t="s">
        <v>50</v>
      </c>
      <c r="U78" s="196">
        <f t="shared" si="0"/>
        <v>12</v>
      </c>
      <c r="V78" s="299"/>
      <c r="W78" s="303"/>
    </row>
    <row r="79" spans="2:23">
      <c r="B79" s="304"/>
      <c r="C79" s="304"/>
      <c r="D79" s="304"/>
      <c r="E79" s="283"/>
      <c r="F79" s="283"/>
      <c r="G79" s="283"/>
      <c r="H79" s="194" t="s">
        <v>35</v>
      </c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96">
        <f t="shared" si="0"/>
        <v>0</v>
      </c>
      <c r="V79" s="299"/>
      <c r="W79" s="303"/>
    </row>
    <row r="80" spans="2:23" ht="15.4" customHeight="1">
      <c r="B80" s="307" t="s">
        <v>421</v>
      </c>
      <c r="C80" s="307"/>
      <c r="D80" s="307"/>
      <c r="E80" s="283" t="s">
        <v>224</v>
      </c>
      <c r="F80" s="283" t="s">
        <v>313</v>
      </c>
      <c r="G80" s="283" t="s">
        <v>52</v>
      </c>
      <c r="H80" s="194" t="s">
        <v>34</v>
      </c>
      <c r="I80" s="47"/>
      <c r="J80" s="47"/>
      <c r="K80" s="48"/>
      <c r="L80" s="173"/>
      <c r="M80" s="173" t="s">
        <v>50</v>
      </c>
      <c r="N80" s="48"/>
      <c r="O80" s="48"/>
      <c r="P80" s="173" t="s">
        <v>50</v>
      </c>
      <c r="Q80" s="48"/>
      <c r="R80" s="48"/>
      <c r="S80" s="173"/>
      <c r="T80" s="48"/>
      <c r="U80" s="196">
        <f t="shared" si="0"/>
        <v>2</v>
      </c>
      <c r="V80" s="299"/>
      <c r="W80" s="369" t="s">
        <v>422</v>
      </c>
    </row>
    <row r="81" spans="1:23" ht="15.4" customHeight="1">
      <c r="B81" s="307"/>
      <c r="C81" s="307"/>
      <c r="D81" s="307"/>
      <c r="E81" s="283"/>
      <c r="F81" s="283"/>
      <c r="G81" s="283"/>
      <c r="H81" s="194" t="s">
        <v>35</v>
      </c>
      <c r="I81" s="47"/>
      <c r="J81" s="47"/>
      <c r="K81" s="48"/>
      <c r="L81" s="173"/>
      <c r="M81" s="173"/>
      <c r="N81" s="48"/>
      <c r="O81" s="48"/>
      <c r="P81" s="173"/>
      <c r="Q81" s="48"/>
      <c r="R81" s="49"/>
      <c r="S81" s="49"/>
      <c r="T81" s="47"/>
      <c r="U81" s="196">
        <f t="shared" si="0"/>
        <v>0</v>
      </c>
      <c r="V81" s="299"/>
      <c r="W81" s="369"/>
    </row>
    <row r="82" spans="1:23">
      <c r="B82" s="157"/>
      <c r="C82" s="158"/>
      <c r="D82" s="158"/>
      <c r="E82" s="159"/>
      <c r="F82" s="160" t="s">
        <v>166</v>
      </c>
      <c r="G82" s="159"/>
      <c r="H82" s="161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3">
        <f>SUM(U81,U79,U77,U75,U73,U71) /SUM(U80,U78,U76,U74,U72,U70)</f>
        <v>0</v>
      </c>
      <c r="V82" s="202"/>
      <c r="W82" s="203"/>
    </row>
    <row r="84" spans="1:23" ht="32.65" customHeight="1">
      <c r="A84" s="186"/>
      <c r="B84" s="183" t="s">
        <v>42</v>
      </c>
      <c r="C84" s="349" t="s">
        <v>389</v>
      </c>
      <c r="D84" s="349"/>
      <c r="E84" s="350" t="s">
        <v>390</v>
      </c>
      <c r="F84" s="351"/>
      <c r="G84" s="349" t="s">
        <v>10</v>
      </c>
      <c r="H84" s="349"/>
      <c r="I84" s="349"/>
      <c r="J84" s="349"/>
      <c r="K84" s="349"/>
      <c r="L84" s="349"/>
      <c r="M84" s="349"/>
      <c r="N84" s="349"/>
      <c r="O84" s="349"/>
      <c r="P84" s="350" t="s">
        <v>11</v>
      </c>
      <c r="Q84" s="370"/>
      <c r="R84" s="370"/>
      <c r="S84" s="370"/>
      <c r="T84" s="351"/>
      <c r="U84" s="183" t="s">
        <v>12</v>
      </c>
      <c r="V84" s="183" t="s">
        <v>13</v>
      </c>
      <c r="W84" s="183" t="s">
        <v>13</v>
      </c>
    </row>
    <row r="85" spans="1:23" ht="50.5" customHeight="1">
      <c r="A85" s="186"/>
      <c r="B85" s="335" t="s">
        <v>455</v>
      </c>
      <c r="C85" s="331">
        <v>0</v>
      </c>
      <c r="D85" s="331"/>
      <c r="E85" s="347">
        <v>0</v>
      </c>
      <c r="F85" s="348"/>
      <c r="G85" s="298" t="s">
        <v>433</v>
      </c>
      <c r="H85" s="298"/>
      <c r="I85" s="298"/>
      <c r="J85" s="298"/>
      <c r="K85" s="298"/>
      <c r="L85" s="298"/>
      <c r="M85" s="298"/>
      <c r="N85" s="298"/>
      <c r="O85" s="298"/>
      <c r="P85" s="338" t="s">
        <v>391</v>
      </c>
      <c r="Q85" s="339"/>
      <c r="R85" s="339"/>
      <c r="S85" s="339"/>
      <c r="T85" s="340"/>
      <c r="U85" s="298" t="s">
        <v>58</v>
      </c>
      <c r="V85" s="298" t="s">
        <v>46</v>
      </c>
      <c r="W85" s="298" t="s">
        <v>46</v>
      </c>
    </row>
    <row r="86" spans="1:23" ht="50.5" customHeight="1">
      <c r="A86" s="186"/>
      <c r="B86" s="336"/>
      <c r="C86" s="330">
        <v>7.0000000000000007E-2</v>
      </c>
      <c r="D86" s="331"/>
      <c r="E86" s="347" t="s">
        <v>334</v>
      </c>
      <c r="F86" s="348"/>
      <c r="G86" s="298" t="s">
        <v>434</v>
      </c>
      <c r="H86" s="298"/>
      <c r="I86" s="298"/>
      <c r="J86" s="298"/>
      <c r="K86" s="298"/>
      <c r="L86" s="298"/>
      <c r="M86" s="298"/>
      <c r="N86" s="298"/>
      <c r="O86" s="298"/>
      <c r="P86" s="341"/>
      <c r="Q86" s="342"/>
      <c r="R86" s="342"/>
      <c r="S86" s="342"/>
      <c r="T86" s="343"/>
      <c r="U86" s="298"/>
      <c r="V86" s="298"/>
      <c r="W86" s="298"/>
    </row>
    <row r="87" spans="1:23" ht="50.5" customHeight="1">
      <c r="A87" s="186"/>
      <c r="B87" s="337"/>
      <c r="C87" s="330">
        <v>7.0000000000000007E-2</v>
      </c>
      <c r="D87" s="331"/>
      <c r="E87" s="347" t="s">
        <v>334</v>
      </c>
      <c r="F87" s="348"/>
      <c r="G87" s="298" t="s">
        <v>426</v>
      </c>
      <c r="H87" s="298"/>
      <c r="I87" s="298"/>
      <c r="J87" s="298"/>
      <c r="K87" s="298"/>
      <c r="L87" s="298"/>
      <c r="M87" s="298"/>
      <c r="N87" s="298"/>
      <c r="O87" s="298"/>
      <c r="P87" s="344"/>
      <c r="Q87" s="345"/>
      <c r="R87" s="345"/>
      <c r="S87" s="345"/>
      <c r="T87" s="346"/>
      <c r="U87" s="298"/>
      <c r="V87" s="298"/>
      <c r="W87" s="298"/>
    </row>
    <row r="88" spans="1:23" ht="18.399999999999999" customHeight="1">
      <c r="A88" s="186"/>
      <c r="B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</row>
    <row r="89" spans="1:23" ht="18.399999999999999" customHeight="1">
      <c r="A89" s="186"/>
      <c r="B89" s="332" t="s">
        <v>15</v>
      </c>
      <c r="C89" s="332"/>
      <c r="D89" s="332"/>
      <c r="E89" s="333" t="s">
        <v>219</v>
      </c>
      <c r="F89" s="333" t="s">
        <v>16</v>
      </c>
      <c r="G89" s="333" t="s">
        <v>38</v>
      </c>
      <c r="H89" s="334"/>
      <c r="I89" s="295">
        <v>2025</v>
      </c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7"/>
      <c r="U89" s="293" t="s">
        <v>17</v>
      </c>
      <c r="V89" s="293" t="s">
        <v>48</v>
      </c>
      <c r="W89" s="293" t="s">
        <v>48</v>
      </c>
    </row>
    <row r="90" spans="1:23" ht="18.399999999999999" customHeight="1">
      <c r="A90" s="186"/>
      <c r="B90" s="332"/>
      <c r="C90" s="332"/>
      <c r="D90" s="332"/>
      <c r="E90" s="333"/>
      <c r="F90" s="333"/>
      <c r="G90" s="333"/>
      <c r="H90" s="334"/>
      <c r="I90" s="294" t="s">
        <v>18</v>
      </c>
      <c r="J90" s="294"/>
      <c r="K90" s="294"/>
      <c r="L90" s="294" t="s">
        <v>19</v>
      </c>
      <c r="M90" s="294"/>
      <c r="N90" s="294"/>
      <c r="O90" s="294" t="s">
        <v>20</v>
      </c>
      <c r="P90" s="294"/>
      <c r="Q90" s="294"/>
      <c r="R90" s="295" t="s">
        <v>21</v>
      </c>
      <c r="S90" s="296"/>
      <c r="T90" s="297"/>
      <c r="U90" s="293"/>
      <c r="V90" s="293"/>
      <c r="W90" s="293"/>
    </row>
    <row r="91" spans="1:23" ht="18.399999999999999" customHeight="1">
      <c r="A91" s="186"/>
      <c r="B91" s="332"/>
      <c r="C91" s="332"/>
      <c r="D91" s="332"/>
      <c r="E91" s="333"/>
      <c r="F91" s="333"/>
      <c r="G91" s="333"/>
      <c r="H91" s="334"/>
      <c r="I91" s="190" t="s">
        <v>22</v>
      </c>
      <c r="J91" s="190" t="s">
        <v>23</v>
      </c>
      <c r="K91" s="190" t="s">
        <v>24</v>
      </c>
      <c r="L91" s="190" t="s">
        <v>25</v>
      </c>
      <c r="M91" s="190" t="s">
        <v>26</v>
      </c>
      <c r="N91" s="190" t="s">
        <v>27</v>
      </c>
      <c r="O91" s="190" t="s">
        <v>28</v>
      </c>
      <c r="P91" s="190" t="s">
        <v>29</v>
      </c>
      <c r="Q91" s="190" t="s">
        <v>30</v>
      </c>
      <c r="R91" s="190" t="s">
        <v>31</v>
      </c>
      <c r="S91" s="190" t="s">
        <v>32</v>
      </c>
      <c r="T91" s="190" t="s">
        <v>33</v>
      </c>
      <c r="U91" s="293"/>
      <c r="V91" s="293"/>
      <c r="W91" s="293"/>
    </row>
    <row r="92" spans="1:23">
      <c r="A92" s="186"/>
      <c r="B92" s="324" t="s">
        <v>424</v>
      </c>
      <c r="C92" s="325"/>
      <c r="D92" s="326"/>
      <c r="E92" s="283" t="s">
        <v>220</v>
      </c>
      <c r="F92" s="283" t="s">
        <v>215</v>
      </c>
      <c r="G92" s="283" t="s">
        <v>52</v>
      </c>
      <c r="H92" s="194" t="s">
        <v>34</v>
      </c>
      <c r="I92" s="187"/>
      <c r="J92" s="187"/>
      <c r="K92" s="173" t="s">
        <v>50</v>
      </c>
      <c r="L92" s="187"/>
      <c r="M92" s="187"/>
      <c r="N92" s="187"/>
      <c r="O92" s="187"/>
      <c r="P92" s="187"/>
      <c r="Q92" s="187"/>
      <c r="R92" s="187"/>
      <c r="S92" s="187"/>
      <c r="T92" s="187"/>
      <c r="U92" s="196">
        <f t="shared" ref="U92:U105" si="3">COUNTIF(I92:T92,H92)</f>
        <v>1</v>
      </c>
      <c r="V92" s="187"/>
      <c r="W92" s="187"/>
    </row>
    <row r="93" spans="1:23" ht="51" customHeight="1">
      <c r="A93" s="186"/>
      <c r="B93" s="327"/>
      <c r="C93" s="328"/>
      <c r="D93" s="329"/>
      <c r="E93" s="283"/>
      <c r="F93" s="283"/>
      <c r="G93" s="283"/>
      <c r="H93" s="194" t="s">
        <v>35</v>
      </c>
      <c r="I93" s="187"/>
      <c r="J93" s="187"/>
      <c r="K93" s="173"/>
      <c r="L93" s="187"/>
      <c r="M93" s="187"/>
      <c r="N93" s="187"/>
      <c r="O93" s="187"/>
      <c r="P93" s="187"/>
      <c r="Q93" s="187"/>
      <c r="R93" s="187"/>
      <c r="S93" s="187"/>
      <c r="T93" s="187"/>
      <c r="U93" s="196">
        <f t="shared" si="3"/>
        <v>0</v>
      </c>
      <c r="V93" s="187"/>
      <c r="W93" s="187"/>
    </row>
    <row r="94" spans="1:23" ht="43.5" customHeight="1">
      <c r="A94" s="186"/>
      <c r="B94" s="324" t="s">
        <v>425</v>
      </c>
      <c r="C94" s="325"/>
      <c r="D94" s="326"/>
      <c r="E94" s="283" t="s">
        <v>220</v>
      </c>
      <c r="F94" s="283" t="s">
        <v>215</v>
      </c>
      <c r="G94" s="283" t="s">
        <v>52</v>
      </c>
      <c r="H94" s="194" t="s">
        <v>34</v>
      </c>
      <c r="I94" s="187"/>
      <c r="J94" s="187"/>
      <c r="K94" s="173" t="s">
        <v>50</v>
      </c>
      <c r="L94" s="187"/>
      <c r="M94" s="187"/>
      <c r="N94" s="187"/>
      <c r="O94" s="187"/>
      <c r="P94" s="187"/>
      <c r="Q94" s="187"/>
      <c r="R94" s="187"/>
      <c r="S94" s="187"/>
      <c r="T94" s="187"/>
      <c r="U94" s="196">
        <f t="shared" si="3"/>
        <v>1</v>
      </c>
      <c r="V94" s="187"/>
      <c r="W94" s="187"/>
    </row>
    <row r="95" spans="1:23" ht="43.5" customHeight="1">
      <c r="A95" s="186"/>
      <c r="B95" s="327"/>
      <c r="C95" s="328"/>
      <c r="D95" s="329"/>
      <c r="E95" s="283"/>
      <c r="F95" s="283"/>
      <c r="G95" s="283"/>
      <c r="H95" s="194" t="s">
        <v>35</v>
      </c>
      <c r="I95" s="187"/>
      <c r="J95" s="187"/>
      <c r="K95" s="173"/>
      <c r="L95" s="187"/>
      <c r="M95" s="187"/>
      <c r="N95" s="187"/>
      <c r="O95" s="187"/>
      <c r="P95" s="187"/>
      <c r="Q95" s="187"/>
      <c r="R95" s="187"/>
      <c r="S95" s="187"/>
      <c r="T95" s="187"/>
      <c r="U95" s="196">
        <f t="shared" si="3"/>
        <v>0</v>
      </c>
      <c r="V95" s="187"/>
      <c r="W95" s="187"/>
    </row>
    <row r="96" spans="1:23" ht="36" customHeight="1">
      <c r="A96" s="186"/>
      <c r="B96" s="324" t="s">
        <v>427</v>
      </c>
      <c r="C96" s="325"/>
      <c r="D96" s="326"/>
      <c r="E96" s="283" t="s">
        <v>220</v>
      </c>
      <c r="F96" s="283" t="s">
        <v>215</v>
      </c>
      <c r="G96" s="283" t="s">
        <v>52</v>
      </c>
      <c r="H96" s="194" t="s">
        <v>34</v>
      </c>
      <c r="I96" s="187"/>
      <c r="J96" s="187"/>
      <c r="K96" s="187"/>
      <c r="L96" s="187"/>
      <c r="M96" s="187"/>
      <c r="N96" s="173" t="s">
        <v>50</v>
      </c>
      <c r="O96" s="187"/>
      <c r="P96" s="187"/>
      <c r="Q96" s="187"/>
      <c r="R96" s="187"/>
      <c r="S96" s="187"/>
      <c r="T96" s="187"/>
      <c r="U96" s="196">
        <f t="shared" si="3"/>
        <v>1</v>
      </c>
      <c r="V96" s="187"/>
      <c r="W96" s="187"/>
    </row>
    <row r="97" spans="1:23" ht="36" customHeight="1">
      <c r="A97" s="186"/>
      <c r="B97" s="327"/>
      <c r="C97" s="328"/>
      <c r="D97" s="329"/>
      <c r="E97" s="283"/>
      <c r="F97" s="283"/>
      <c r="G97" s="283"/>
      <c r="H97" s="194" t="s">
        <v>35</v>
      </c>
      <c r="I97" s="187"/>
      <c r="J97" s="187"/>
      <c r="K97" s="187"/>
      <c r="L97" s="187"/>
      <c r="M97" s="187"/>
      <c r="N97" s="173"/>
      <c r="O97" s="187"/>
      <c r="P97" s="187"/>
      <c r="Q97" s="187"/>
      <c r="R97" s="187"/>
      <c r="S97" s="187"/>
      <c r="T97" s="187"/>
      <c r="U97" s="196">
        <f t="shared" si="3"/>
        <v>0</v>
      </c>
      <c r="V97" s="187"/>
      <c r="W97" s="187"/>
    </row>
    <row r="98" spans="1:23" ht="40.5" customHeight="1">
      <c r="A98" s="186"/>
      <c r="B98" s="324" t="s">
        <v>428</v>
      </c>
      <c r="C98" s="325"/>
      <c r="D98" s="326"/>
      <c r="E98" s="283" t="s">
        <v>220</v>
      </c>
      <c r="F98" s="283" t="s">
        <v>215</v>
      </c>
      <c r="G98" s="283" t="s">
        <v>52</v>
      </c>
      <c r="H98" s="194" t="s">
        <v>34</v>
      </c>
      <c r="I98" s="187"/>
      <c r="J98" s="187"/>
      <c r="K98" s="187"/>
      <c r="L98" s="187"/>
      <c r="M98" s="187"/>
      <c r="N98" s="173" t="s">
        <v>50</v>
      </c>
      <c r="O98" s="187"/>
      <c r="P98" s="187"/>
      <c r="Q98" s="187"/>
      <c r="R98" s="187"/>
      <c r="S98" s="187"/>
      <c r="T98" s="187"/>
      <c r="U98" s="196">
        <f t="shared" si="3"/>
        <v>1</v>
      </c>
      <c r="V98" s="187"/>
      <c r="W98" s="187"/>
    </row>
    <row r="99" spans="1:23" ht="40.5" customHeight="1">
      <c r="A99" s="186"/>
      <c r="B99" s="327"/>
      <c r="C99" s="328"/>
      <c r="D99" s="329"/>
      <c r="E99" s="283"/>
      <c r="F99" s="283"/>
      <c r="G99" s="283"/>
      <c r="H99" s="194" t="s">
        <v>35</v>
      </c>
      <c r="I99" s="187"/>
      <c r="J99" s="187"/>
      <c r="K99" s="187"/>
      <c r="L99" s="187"/>
      <c r="M99" s="187"/>
      <c r="N99" s="173"/>
      <c r="O99" s="187"/>
      <c r="P99" s="187"/>
      <c r="Q99" s="187"/>
      <c r="R99" s="187"/>
      <c r="S99" s="187"/>
      <c r="T99" s="187"/>
      <c r="U99" s="196">
        <f t="shared" si="3"/>
        <v>0</v>
      </c>
      <c r="V99" s="187"/>
      <c r="W99" s="187"/>
    </row>
    <row r="100" spans="1:23" ht="40.5" customHeight="1">
      <c r="A100" s="186"/>
      <c r="B100" s="324" t="s">
        <v>429</v>
      </c>
      <c r="C100" s="325"/>
      <c r="D100" s="326"/>
      <c r="E100" s="283" t="s">
        <v>220</v>
      </c>
      <c r="F100" s="283" t="s">
        <v>215</v>
      </c>
      <c r="G100" s="283" t="s">
        <v>52</v>
      </c>
      <c r="H100" s="194" t="s">
        <v>34</v>
      </c>
      <c r="I100" s="187"/>
      <c r="J100" s="187"/>
      <c r="K100" s="187"/>
      <c r="L100" s="187"/>
      <c r="M100" s="187"/>
      <c r="N100" s="187"/>
      <c r="O100" s="187"/>
      <c r="P100" s="187"/>
      <c r="Q100" s="173" t="s">
        <v>50</v>
      </c>
      <c r="R100" s="187"/>
      <c r="S100" s="187"/>
      <c r="T100" s="187"/>
      <c r="U100" s="196">
        <f t="shared" si="3"/>
        <v>1</v>
      </c>
      <c r="V100" s="187"/>
      <c r="W100" s="187"/>
    </row>
    <row r="101" spans="1:23" ht="40.5" customHeight="1">
      <c r="A101" s="186"/>
      <c r="B101" s="327"/>
      <c r="C101" s="328"/>
      <c r="D101" s="329"/>
      <c r="E101" s="283"/>
      <c r="F101" s="283"/>
      <c r="G101" s="283"/>
      <c r="H101" s="194" t="s">
        <v>35</v>
      </c>
      <c r="I101" s="187"/>
      <c r="J101" s="187"/>
      <c r="K101" s="187"/>
      <c r="L101" s="187"/>
      <c r="M101" s="187"/>
      <c r="N101" s="187"/>
      <c r="O101" s="187"/>
      <c r="P101" s="187"/>
      <c r="Q101" s="173"/>
      <c r="R101" s="187"/>
      <c r="S101" s="187"/>
      <c r="T101" s="187"/>
      <c r="U101" s="196">
        <f t="shared" si="3"/>
        <v>0</v>
      </c>
      <c r="V101" s="187"/>
      <c r="W101" s="187"/>
    </row>
    <row r="102" spans="1:23" ht="40.5" customHeight="1">
      <c r="A102" s="186"/>
      <c r="B102" s="317" t="s">
        <v>430</v>
      </c>
      <c r="C102" s="317"/>
      <c r="D102" s="317"/>
      <c r="E102" s="283" t="s">
        <v>220</v>
      </c>
      <c r="F102" s="283" t="s">
        <v>215</v>
      </c>
      <c r="G102" s="283" t="s">
        <v>52</v>
      </c>
      <c r="H102" s="194" t="s">
        <v>34</v>
      </c>
      <c r="I102" s="187"/>
      <c r="J102" s="187"/>
      <c r="K102" s="187"/>
      <c r="L102" s="187"/>
      <c r="M102" s="187"/>
      <c r="N102" s="187"/>
      <c r="O102" s="187"/>
      <c r="P102" s="187"/>
      <c r="Q102" s="173" t="s">
        <v>50</v>
      </c>
      <c r="R102" s="187"/>
      <c r="S102" s="187"/>
      <c r="T102" s="173"/>
      <c r="U102" s="196">
        <f t="shared" si="3"/>
        <v>1</v>
      </c>
      <c r="V102" s="187"/>
      <c r="W102" s="187"/>
    </row>
    <row r="103" spans="1:23" ht="40.5" customHeight="1">
      <c r="A103" s="186"/>
      <c r="B103" s="317"/>
      <c r="C103" s="317"/>
      <c r="D103" s="317"/>
      <c r="E103" s="283"/>
      <c r="F103" s="283"/>
      <c r="G103" s="283"/>
      <c r="H103" s="194" t="s">
        <v>35</v>
      </c>
      <c r="I103" s="187"/>
      <c r="J103" s="187"/>
      <c r="K103" s="187"/>
      <c r="L103" s="187"/>
      <c r="M103" s="187"/>
      <c r="N103" s="187"/>
      <c r="O103" s="187"/>
      <c r="P103" s="187"/>
      <c r="Q103" s="187"/>
      <c r="R103" s="187"/>
      <c r="S103" s="187"/>
      <c r="T103" s="187"/>
      <c r="U103" s="196">
        <f t="shared" si="3"/>
        <v>0</v>
      </c>
      <c r="V103" s="187"/>
      <c r="W103" s="187"/>
    </row>
    <row r="104" spans="1:23" ht="26" customHeight="1">
      <c r="A104" s="186"/>
      <c r="B104" s="317" t="s">
        <v>431</v>
      </c>
      <c r="C104" s="317"/>
      <c r="D104" s="317"/>
      <c r="E104" s="283" t="s">
        <v>220</v>
      </c>
      <c r="F104" s="283" t="s">
        <v>215</v>
      </c>
      <c r="G104" s="283" t="s">
        <v>52</v>
      </c>
      <c r="H104" s="194" t="s">
        <v>34</v>
      </c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73" t="s">
        <v>50</v>
      </c>
      <c r="U104" s="196">
        <f t="shared" si="3"/>
        <v>1</v>
      </c>
      <c r="V104" s="187"/>
      <c r="W104" s="187"/>
    </row>
    <row r="105" spans="1:23" ht="26" customHeight="1">
      <c r="A105" s="186"/>
      <c r="B105" s="317"/>
      <c r="C105" s="317"/>
      <c r="D105" s="317"/>
      <c r="E105" s="283"/>
      <c r="F105" s="283"/>
      <c r="G105" s="283"/>
      <c r="H105" s="194" t="s">
        <v>35</v>
      </c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7"/>
      <c r="U105" s="196">
        <f t="shared" si="3"/>
        <v>0</v>
      </c>
      <c r="V105" s="187"/>
      <c r="W105" s="187"/>
    </row>
    <row r="106" spans="1:23">
      <c r="B106" s="157"/>
      <c r="C106" s="158"/>
      <c r="D106" s="158"/>
      <c r="E106" s="159"/>
      <c r="F106" s="160" t="s">
        <v>166</v>
      </c>
      <c r="G106" s="159"/>
      <c r="H106" s="161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3">
        <f>SUM(U105,U103,U101,U99,U97,U95,U93) / SUM(U104,U102,U100,U98,U96,U94,U92)</f>
        <v>0</v>
      </c>
      <c r="V106" s="202"/>
      <c r="W106" s="203"/>
    </row>
    <row r="107" spans="1:23" ht="33.4" customHeight="1">
      <c r="B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</row>
    <row r="108" spans="1:23">
      <c r="B108" s="308" t="s">
        <v>230</v>
      </c>
      <c r="C108" s="309"/>
      <c r="D108" s="309"/>
      <c r="E108" s="310"/>
      <c r="F108" s="321" t="s">
        <v>231</v>
      </c>
      <c r="G108" s="322"/>
      <c r="H108" s="322"/>
      <c r="I108" s="322"/>
      <c r="J108" s="322"/>
      <c r="K108" s="322"/>
      <c r="L108" s="322"/>
      <c r="M108" s="323"/>
      <c r="N108" s="284" t="s">
        <v>232</v>
      </c>
      <c r="O108" s="285"/>
      <c r="P108" s="285"/>
      <c r="Q108" s="285"/>
      <c r="R108" s="285"/>
      <c r="S108" s="285"/>
      <c r="T108" s="285"/>
      <c r="U108" s="285"/>
      <c r="V108" s="286"/>
    </row>
    <row r="109" spans="1:23" ht="133" customHeight="1">
      <c r="B109" s="311" t="s">
        <v>335</v>
      </c>
      <c r="C109" s="312"/>
      <c r="D109" s="312"/>
      <c r="E109" s="313"/>
      <c r="F109" s="287" t="s">
        <v>235</v>
      </c>
      <c r="G109" s="288"/>
      <c r="H109" s="288"/>
      <c r="I109" s="288"/>
      <c r="J109" s="288"/>
      <c r="K109" s="288"/>
      <c r="L109" s="288"/>
      <c r="M109" s="289"/>
      <c r="N109" s="290" t="s">
        <v>478</v>
      </c>
      <c r="O109" s="291"/>
      <c r="P109" s="291"/>
      <c r="Q109" s="291"/>
      <c r="R109" s="291"/>
      <c r="S109" s="291"/>
      <c r="T109" s="291"/>
      <c r="U109" s="291"/>
      <c r="V109" s="292"/>
    </row>
    <row r="110" spans="1:23">
      <c r="B110" s="314" t="s">
        <v>477</v>
      </c>
      <c r="C110" s="315"/>
      <c r="D110" s="315"/>
      <c r="E110" s="316"/>
      <c r="F110" s="318" t="s">
        <v>477</v>
      </c>
      <c r="G110" s="319"/>
      <c r="H110" s="319"/>
      <c r="I110" s="319"/>
      <c r="J110" s="319"/>
      <c r="K110" s="319"/>
      <c r="L110" s="319"/>
      <c r="M110" s="320"/>
      <c r="N110" s="300" t="s">
        <v>477</v>
      </c>
      <c r="O110" s="301"/>
      <c r="P110" s="301"/>
      <c r="Q110" s="301"/>
      <c r="R110" s="301"/>
      <c r="S110" s="301"/>
      <c r="T110" s="301"/>
      <c r="U110" s="301"/>
      <c r="V110" s="302"/>
    </row>
  </sheetData>
  <mergeCells count="283">
    <mergeCell ref="W76:W77"/>
    <mergeCell ref="W78:W79"/>
    <mergeCell ref="W80:W81"/>
    <mergeCell ref="W85:W87"/>
    <mergeCell ref="W89:W91"/>
    <mergeCell ref="P84:T84"/>
    <mergeCell ref="W54:W55"/>
    <mergeCell ref="W56:W57"/>
    <mergeCell ref="W58:W59"/>
    <mergeCell ref="W62:W63"/>
    <mergeCell ref="W64:W65"/>
    <mergeCell ref="W66:W67"/>
    <mergeCell ref="W70:W71"/>
    <mergeCell ref="W72:W73"/>
    <mergeCell ref="W74:W75"/>
    <mergeCell ref="V78:V79"/>
    <mergeCell ref="V80:V81"/>
    <mergeCell ref="W34:W35"/>
    <mergeCell ref="W36:W37"/>
    <mergeCell ref="W40:W41"/>
    <mergeCell ref="W42:W43"/>
    <mergeCell ref="W44:W45"/>
    <mergeCell ref="W46:W47"/>
    <mergeCell ref="W48:W49"/>
    <mergeCell ref="W50:W51"/>
    <mergeCell ref="W52:W53"/>
    <mergeCell ref="W12:W14"/>
    <mergeCell ref="W16:W17"/>
    <mergeCell ref="W18:W19"/>
    <mergeCell ref="W20:W21"/>
    <mergeCell ref="W22:W23"/>
    <mergeCell ref="W26:W27"/>
    <mergeCell ref="W28:W29"/>
    <mergeCell ref="W30:W31"/>
    <mergeCell ref="W32:W33"/>
    <mergeCell ref="D6:N6"/>
    <mergeCell ref="O6:T6"/>
    <mergeCell ref="U6:V6"/>
    <mergeCell ref="B7:V7"/>
    <mergeCell ref="B8:V8"/>
    <mergeCell ref="C9:D9"/>
    <mergeCell ref="G9:O9"/>
    <mergeCell ref="P9:T9"/>
    <mergeCell ref="B2:B3"/>
    <mergeCell ref="C2:T3"/>
    <mergeCell ref="U2:V2"/>
    <mergeCell ref="U3:V3"/>
    <mergeCell ref="D5:N5"/>
    <mergeCell ref="O5:T5"/>
    <mergeCell ref="U5:V5"/>
    <mergeCell ref="E9:F9"/>
    <mergeCell ref="U12:U14"/>
    <mergeCell ref="V12:V14"/>
    <mergeCell ref="I13:K13"/>
    <mergeCell ref="L13:N13"/>
    <mergeCell ref="O13:Q13"/>
    <mergeCell ref="R13:T13"/>
    <mergeCell ref="C10:D10"/>
    <mergeCell ref="G10:O10"/>
    <mergeCell ref="P10:T10"/>
    <mergeCell ref="B12:D14"/>
    <mergeCell ref="F12:F14"/>
    <mergeCell ref="G12:G14"/>
    <mergeCell ref="H12:H14"/>
    <mergeCell ref="I12:T12"/>
    <mergeCell ref="E12:E14"/>
    <mergeCell ref="E10:F10"/>
    <mergeCell ref="E20:E21"/>
    <mergeCell ref="B22:D23"/>
    <mergeCell ref="F22:F23"/>
    <mergeCell ref="G22:G23"/>
    <mergeCell ref="V22:V23"/>
    <mergeCell ref="B15:G15"/>
    <mergeCell ref="B16:D17"/>
    <mergeCell ref="F16:F17"/>
    <mergeCell ref="G16:G17"/>
    <mergeCell ref="V16:V17"/>
    <mergeCell ref="B18:D19"/>
    <mergeCell ref="F18:F19"/>
    <mergeCell ref="G18:G19"/>
    <mergeCell ref="V18:V19"/>
    <mergeCell ref="B20:D21"/>
    <mergeCell ref="F20:F21"/>
    <mergeCell ref="G20:G21"/>
    <mergeCell ref="V20:V21"/>
    <mergeCell ref="E16:E17"/>
    <mergeCell ref="E18:E19"/>
    <mergeCell ref="E22:E23"/>
    <mergeCell ref="B32:D33"/>
    <mergeCell ref="F32:F33"/>
    <mergeCell ref="G32:G33"/>
    <mergeCell ref="V32:V33"/>
    <mergeCell ref="B34:D35"/>
    <mergeCell ref="F34:F35"/>
    <mergeCell ref="G34:G35"/>
    <mergeCell ref="V34:V35"/>
    <mergeCell ref="B25:G25"/>
    <mergeCell ref="E30:E31"/>
    <mergeCell ref="B30:D31"/>
    <mergeCell ref="F30:F31"/>
    <mergeCell ref="G30:G31"/>
    <mergeCell ref="V30:V31"/>
    <mergeCell ref="B26:D27"/>
    <mergeCell ref="F26:F27"/>
    <mergeCell ref="G26:G27"/>
    <mergeCell ref="V26:V27"/>
    <mergeCell ref="B28:D29"/>
    <mergeCell ref="F28:F29"/>
    <mergeCell ref="G28:G29"/>
    <mergeCell ref="E26:E27"/>
    <mergeCell ref="E28:E29"/>
    <mergeCell ref="E32:E33"/>
    <mergeCell ref="B40:D41"/>
    <mergeCell ref="F40:F41"/>
    <mergeCell ref="G40:G41"/>
    <mergeCell ref="V40:V41"/>
    <mergeCell ref="B36:D37"/>
    <mergeCell ref="F36:F37"/>
    <mergeCell ref="G36:G37"/>
    <mergeCell ref="V36:V37"/>
    <mergeCell ref="B38:D39"/>
    <mergeCell ref="F38:F39"/>
    <mergeCell ref="G38:G39"/>
    <mergeCell ref="B42:D43"/>
    <mergeCell ref="F42:F43"/>
    <mergeCell ref="G42:G43"/>
    <mergeCell ref="V42:V43"/>
    <mergeCell ref="B44:D45"/>
    <mergeCell ref="F44:F45"/>
    <mergeCell ref="G44:G45"/>
    <mergeCell ref="V44:V45"/>
    <mergeCell ref="E42:E43"/>
    <mergeCell ref="B56:D57"/>
    <mergeCell ref="F56:F57"/>
    <mergeCell ref="G56:G57"/>
    <mergeCell ref="V56:V57"/>
    <mergeCell ref="B46:D47"/>
    <mergeCell ref="F46:F47"/>
    <mergeCell ref="G46:G47"/>
    <mergeCell ref="V46:V47"/>
    <mergeCell ref="B54:D55"/>
    <mergeCell ref="F54:F55"/>
    <mergeCell ref="G54:G55"/>
    <mergeCell ref="V54:V55"/>
    <mergeCell ref="B50:D51"/>
    <mergeCell ref="F50:F51"/>
    <mergeCell ref="G50:G51"/>
    <mergeCell ref="V50:V51"/>
    <mergeCell ref="B52:D53"/>
    <mergeCell ref="F52:F53"/>
    <mergeCell ref="G52:G53"/>
    <mergeCell ref="V52:V53"/>
    <mergeCell ref="B48:D49"/>
    <mergeCell ref="F48:F49"/>
    <mergeCell ref="G48:G49"/>
    <mergeCell ref="V48:V49"/>
    <mergeCell ref="B64:D65"/>
    <mergeCell ref="F64:F65"/>
    <mergeCell ref="G64:G65"/>
    <mergeCell ref="V64:V65"/>
    <mergeCell ref="V58:V59"/>
    <mergeCell ref="B61:G61"/>
    <mergeCell ref="B62:D63"/>
    <mergeCell ref="F62:F63"/>
    <mergeCell ref="G62:G63"/>
    <mergeCell ref="V62:V63"/>
    <mergeCell ref="E58:E59"/>
    <mergeCell ref="B58:D59"/>
    <mergeCell ref="F58:F59"/>
    <mergeCell ref="G58:G59"/>
    <mergeCell ref="B66:D67"/>
    <mergeCell ref="F66:F67"/>
    <mergeCell ref="G66:G67"/>
    <mergeCell ref="V66:V67"/>
    <mergeCell ref="B69:G69"/>
    <mergeCell ref="B70:D71"/>
    <mergeCell ref="F70:F71"/>
    <mergeCell ref="G70:G71"/>
    <mergeCell ref="V70:V71"/>
    <mergeCell ref="C84:D84"/>
    <mergeCell ref="G84:O84"/>
    <mergeCell ref="C85:D85"/>
    <mergeCell ref="G85:O85"/>
    <mergeCell ref="E85:F85"/>
    <mergeCell ref="E84:F84"/>
    <mergeCell ref="G76:G77"/>
    <mergeCell ref="E80:E81"/>
    <mergeCell ref="B76:D77"/>
    <mergeCell ref="F76:F77"/>
    <mergeCell ref="B78:D79"/>
    <mergeCell ref="F78:F79"/>
    <mergeCell ref="G78:G79"/>
    <mergeCell ref="B80:D81"/>
    <mergeCell ref="F80:F81"/>
    <mergeCell ref="G80:G81"/>
    <mergeCell ref="B92:D93"/>
    <mergeCell ref="F92:F93"/>
    <mergeCell ref="G92:G93"/>
    <mergeCell ref="C86:D86"/>
    <mergeCell ref="G86:O86"/>
    <mergeCell ref="B89:D91"/>
    <mergeCell ref="F89:F91"/>
    <mergeCell ref="G89:G91"/>
    <mergeCell ref="H89:H91"/>
    <mergeCell ref="I89:T89"/>
    <mergeCell ref="C87:D87"/>
    <mergeCell ref="G87:O87"/>
    <mergeCell ref="B85:B87"/>
    <mergeCell ref="E92:E93"/>
    <mergeCell ref="P85:T87"/>
    <mergeCell ref="E89:E91"/>
    <mergeCell ref="E87:F87"/>
    <mergeCell ref="E86:F86"/>
    <mergeCell ref="B98:D99"/>
    <mergeCell ref="F98:F99"/>
    <mergeCell ref="G98:G99"/>
    <mergeCell ref="B100:D101"/>
    <mergeCell ref="F100:F101"/>
    <mergeCell ref="G100:G101"/>
    <mergeCell ref="B94:D95"/>
    <mergeCell ref="F94:F95"/>
    <mergeCell ref="G94:G95"/>
    <mergeCell ref="B96:D97"/>
    <mergeCell ref="F96:F97"/>
    <mergeCell ref="G96:G97"/>
    <mergeCell ref="E94:E95"/>
    <mergeCell ref="E96:E97"/>
    <mergeCell ref="E98:E99"/>
    <mergeCell ref="E100:E101"/>
    <mergeCell ref="B102:D103"/>
    <mergeCell ref="F102:F103"/>
    <mergeCell ref="G102:G103"/>
    <mergeCell ref="B104:D105"/>
    <mergeCell ref="F104:F105"/>
    <mergeCell ref="G104:G105"/>
    <mergeCell ref="F110:M110"/>
    <mergeCell ref="E102:E103"/>
    <mergeCell ref="E104:E105"/>
    <mergeCell ref="F108:M108"/>
    <mergeCell ref="N110:V110"/>
    <mergeCell ref="V28:V29"/>
    <mergeCell ref="B74:D75"/>
    <mergeCell ref="F74:F75"/>
    <mergeCell ref="G74:G75"/>
    <mergeCell ref="E70:E71"/>
    <mergeCell ref="E72:E73"/>
    <mergeCell ref="E74:E75"/>
    <mergeCell ref="E76:E77"/>
    <mergeCell ref="E78:E79"/>
    <mergeCell ref="V76:V77"/>
    <mergeCell ref="V74:V75"/>
    <mergeCell ref="E48:E49"/>
    <mergeCell ref="E50:E51"/>
    <mergeCell ref="E52:E53"/>
    <mergeCell ref="E54:E55"/>
    <mergeCell ref="E56:E57"/>
    <mergeCell ref="E62:E63"/>
    <mergeCell ref="E66:E67"/>
    <mergeCell ref="B72:D73"/>
    <mergeCell ref="F72:F73"/>
    <mergeCell ref="B108:E108"/>
    <mergeCell ref="B109:E109"/>
    <mergeCell ref="B110:E110"/>
    <mergeCell ref="E34:E35"/>
    <mergeCell ref="E36:E37"/>
    <mergeCell ref="E38:E39"/>
    <mergeCell ref="E40:E41"/>
    <mergeCell ref="E44:E45"/>
    <mergeCell ref="E46:E47"/>
    <mergeCell ref="N108:V108"/>
    <mergeCell ref="F109:M109"/>
    <mergeCell ref="N109:V109"/>
    <mergeCell ref="V89:V91"/>
    <mergeCell ref="I90:K90"/>
    <mergeCell ref="L90:N90"/>
    <mergeCell ref="O90:Q90"/>
    <mergeCell ref="R90:T90"/>
    <mergeCell ref="U89:U91"/>
    <mergeCell ref="U85:U87"/>
    <mergeCell ref="V85:V87"/>
    <mergeCell ref="G72:G73"/>
    <mergeCell ref="V72:V73"/>
    <mergeCell ref="E64:E65"/>
  </mergeCells>
  <conditionalFormatting sqref="I21">
    <cfRule type="containsText" dxfId="670" priority="193" operator="containsText" text="E">
      <formula>NOT(ISERROR(SEARCH("E",I21)))</formula>
    </cfRule>
    <cfRule type="containsText" dxfId="669" priority="194" operator="containsText" text="p">
      <formula>NOT(ISERROR(SEARCH("p",I21)))</formula>
    </cfRule>
  </conditionalFormatting>
  <conditionalFormatting sqref="I23:I24">
    <cfRule type="containsText" dxfId="668" priority="927" operator="containsText" text="E">
      <formula>NOT(ISERROR(SEARCH("E",I23)))</formula>
    </cfRule>
    <cfRule type="containsText" dxfId="667" priority="928" operator="containsText" text="p">
      <formula>NOT(ISERROR(SEARCH("p",I23)))</formula>
    </cfRule>
  </conditionalFormatting>
  <conditionalFormatting sqref="I27">
    <cfRule type="containsText" dxfId="666" priority="169" operator="containsText" text="E">
      <formula>NOT(ISERROR(SEARCH("E",I27)))</formula>
    </cfRule>
  </conditionalFormatting>
  <conditionalFormatting sqref="I29">
    <cfRule type="containsText" dxfId="665" priority="179" operator="containsText" text="p">
      <formula>NOT(ISERROR(SEARCH("p",I29)))</formula>
    </cfRule>
    <cfRule type="containsText" dxfId="664" priority="181" operator="containsText" text="E">
      <formula>NOT(ISERROR(SEARCH("E",I29)))</formula>
    </cfRule>
  </conditionalFormatting>
  <conditionalFormatting sqref="I31">
    <cfRule type="containsText" dxfId="663" priority="1561" operator="containsText" text="p">
      <formula>NOT(ISERROR(SEARCH("p",I31)))</formula>
    </cfRule>
    <cfRule type="containsText" dxfId="662" priority="1563" operator="containsText" text="E">
      <formula>NOT(ISERROR(SEARCH("E",I31)))</formula>
    </cfRule>
  </conditionalFormatting>
  <conditionalFormatting sqref="I59">
    <cfRule type="containsText" dxfId="661" priority="1531" operator="containsText" text="p">
      <formula>NOT(ISERROR(SEARCH("p",I59)))</formula>
    </cfRule>
    <cfRule type="containsText" dxfId="660" priority="1533" operator="containsText" text="E">
      <formula>NOT(ISERROR(SEARCH("E",I59)))</formula>
    </cfRule>
  </conditionalFormatting>
  <conditionalFormatting sqref="I60">
    <cfRule type="containsText" dxfId="659" priority="48" operator="containsText" text="E">
      <formula>NOT(ISERROR(SEARCH("E",I60)))</formula>
    </cfRule>
    <cfRule type="containsText" dxfId="658" priority="49" operator="containsText" text="p">
      <formula>NOT(ISERROR(SEARCH("p",I60)))</formula>
    </cfRule>
  </conditionalFormatting>
  <conditionalFormatting sqref="I68">
    <cfRule type="containsText" dxfId="657" priority="34" operator="containsText" text="E">
      <formula>NOT(ISERROR(SEARCH("E",I68)))</formula>
    </cfRule>
    <cfRule type="containsText" dxfId="656" priority="35" operator="containsText" text="p">
      <formula>NOT(ISERROR(SEARCH("p",I68)))</formula>
    </cfRule>
  </conditionalFormatting>
  <conditionalFormatting sqref="I82">
    <cfRule type="containsText" dxfId="655" priority="19" operator="containsText" text="E">
      <formula>NOT(ISERROR(SEARCH("E",I82)))</formula>
    </cfRule>
    <cfRule type="containsText" dxfId="654" priority="20" operator="containsText" text="p">
      <formula>NOT(ISERROR(SEARCH("p",I82)))</formula>
    </cfRule>
  </conditionalFormatting>
  <conditionalFormatting sqref="I106">
    <cfRule type="containsText" dxfId="653" priority="4" operator="containsText" text="E">
      <formula>NOT(ISERROR(SEARCH("E",I106)))</formula>
    </cfRule>
    <cfRule type="containsText" dxfId="652" priority="5" operator="containsText" text="p">
      <formula>NOT(ISERROR(SEARCH("p",I106)))</formula>
    </cfRule>
  </conditionalFormatting>
  <conditionalFormatting sqref="I27:J27">
    <cfRule type="containsText" dxfId="651" priority="159" operator="containsText" text="p">
      <formula>NOT(ISERROR(SEARCH("p",I27)))</formula>
    </cfRule>
  </conditionalFormatting>
  <conditionalFormatting sqref="I29:J29">
    <cfRule type="containsText" dxfId="650" priority="182" operator="containsText" text="p">
      <formula>NOT(ISERROR(SEARCH("p",I29)))</formula>
    </cfRule>
  </conditionalFormatting>
  <conditionalFormatting sqref="I31:J31">
    <cfRule type="containsText" dxfId="649" priority="1564" operator="containsText" text="p">
      <formula>NOT(ISERROR(SEARCH("p",I31)))</formula>
    </cfRule>
  </conditionalFormatting>
  <conditionalFormatting sqref="I43:J43 L43:T43">
    <cfRule type="containsText" dxfId="648" priority="1604" operator="containsText" text="p">
      <formula>NOT(ISERROR(SEARCH("p",I43)))</formula>
    </cfRule>
  </conditionalFormatting>
  <conditionalFormatting sqref="I57:J57 I44:I50 I47:J47 I51:J51 I53:J53 I54:T55 I56:K56 M56:T57">
    <cfRule type="containsText" dxfId="647" priority="1608" operator="containsText" text="p">
      <formula>NOT(ISERROR(SEARCH("p",I44)))</formula>
    </cfRule>
  </conditionalFormatting>
  <conditionalFormatting sqref="I79:J79">
    <cfRule type="containsText" dxfId="646" priority="855" operator="containsText" text="E">
      <formula>NOT(ISERROR(SEARCH("E",I79)))</formula>
    </cfRule>
    <cfRule type="containsText" dxfId="645" priority="856" operator="containsText" text="p">
      <formula>NOT(ISERROR(SEARCH("p",I79)))</formula>
    </cfRule>
    <cfRule type="containsText" dxfId="644" priority="1516" operator="containsText" text="E">
      <formula>NOT(ISERROR(SEARCH("E",I79)))</formula>
    </cfRule>
    <cfRule type="containsText" dxfId="643" priority="1517" operator="containsText" text="p">
      <formula>NOT(ISERROR(SEARCH("p",I79)))</formula>
    </cfRule>
  </conditionalFormatting>
  <conditionalFormatting sqref="I17:K17">
    <cfRule type="containsText" dxfId="642" priority="1344" operator="containsText" text="p">
      <formula>NOT(ISERROR(SEARCH("p",I17)))</formula>
    </cfRule>
    <cfRule type="containsText" dxfId="641" priority="1346" operator="containsText" text="E">
      <formula>NOT(ISERROR(SEARCH("E",I17)))</formula>
    </cfRule>
    <cfRule type="containsText" dxfId="640" priority="1347" operator="containsText" text="p">
      <formula>NOT(ISERROR(SEARCH("p",I17)))</formula>
    </cfRule>
  </conditionalFormatting>
  <conditionalFormatting sqref="I46:K46 I50:K50 I52:K52 K54:K56">
    <cfRule type="containsText" dxfId="639" priority="1535" operator="containsText" text="p">
      <formula>NOT(ISERROR(SEARCH("p",I46)))</formula>
    </cfRule>
  </conditionalFormatting>
  <conditionalFormatting sqref="I65:K65">
    <cfRule type="containsText" dxfId="638" priority="873" operator="containsText" text="E">
      <formula>NOT(ISERROR(SEARCH("E",I65)))</formula>
    </cfRule>
    <cfRule type="containsText" dxfId="637" priority="874" operator="containsText" text="p">
      <formula>NOT(ISERROR(SEARCH("p",I65)))</formula>
    </cfRule>
    <cfRule type="containsText" dxfId="636" priority="1523" operator="containsText" text="p">
      <formula>NOT(ISERROR(SEARCH("p",I65)))</formula>
    </cfRule>
    <cfRule type="containsText" dxfId="635" priority="1525" operator="containsText" text="E">
      <formula>NOT(ISERROR(SEARCH("E",I65)))</formula>
    </cfRule>
  </conditionalFormatting>
  <conditionalFormatting sqref="I67:K67">
    <cfRule type="containsText" dxfId="634" priority="867" operator="containsText" text="E">
      <formula>NOT(ISERROR(SEARCH("E",I67)))</formula>
    </cfRule>
    <cfRule type="containsText" dxfId="633" priority="868" operator="containsText" text="p">
      <formula>NOT(ISERROR(SEARCH("p",I67)))</formula>
    </cfRule>
    <cfRule type="containsText" dxfId="632" priority="1519" operator="containsText" text="p">
      <formula>NOT(ISERROR(SEARCH("p",I67)))</formula>
    </cfRule>
    <cfRule type="containsText" dxfId="631" priority="1521" operator="containsText" text="E">
      <formula>NOT(ISERROR(SEARCH("E",I67)))</formula>
    </cfRule>
  </conditionalFormatting>
  <conditionalFormatting sqref="I75:K75">
    <cfRule type="containsText" dxfId="630" priority="75" operator="containsText" text="E">
      <formula>NOT(ISERROR(SEARCH("E",I75)))</formula>
    </cfRule>
    <cfRule type="containsText" dxfId="629" priority="76" operator="containsText" text="p">
      <formula>NOT(ISERROR(SEARCH("p",I75)))</formula>
    </cfRule>
    <cfRule type="containsText" dxfId="628" priority="121" operator="containsText" text="p">
      <formula>NOT(ISERROR(SEARCH("p",I75)))</formula>
    </cfRule>
    <cfRule type="containsText" dxfId="627" priority="124" operator="containsText" text="E">
      <formula>NOT(ISERROR(SEARCH("E",I75)))</formula>
    </cfRule>
    <cfRule type="containsText" dxfId="626" priority="125" operator="containsText" text="p">
      <formula>NOT(ISERROR(SEARCH("p",I75)))</formula>
    </cfRule>
  </conditionalFormatting>
  <conditionalFormatting sqref="I77:K77">
    <cfRule type="containsText" dxfId="625" priority="861" operator="containsText" text="E">
      <formula>NOT(ISERROR(SEARCH("E",I77)))</formula>
    </cfRule>
    <cfRule type="containsText" dxfId="624" priority="862" operator="containsText" text="p">
      <formula>NOT(ISERROR(SEARCH("p",I77)))</formula>
    </cfRule>
    <cfRule type="containsText" dxfId="623" priority="1189" operator="containsText" text="p">
      <formula>NOT(ISERROR(SEARCH("p",I77)))</formula>
    </cfRule>
    <cfRule type="containsText" dxfId="622" priority="1192" operator="containsText" text="E">
      <formula>NOT(ISERROR(SEARCH("E",I77)))</formula>
    </cfRule>
    <cfRule type="containsText" dxfId="621" priority="1193" operator="containsText" text="p">
      <formula>NOT(ISERROR(SEARCH("p",I77)))</formula>
    </cfRule>
  </conditionalFormatting>
  <conditionalFormatting sqref="I79:K79">
    <cfRule type="containsText" dxfId="620" priority="798" operator="containsText" text="p">
      <formula>NOT(ISERROR(SEARCH("p",I79)))</formula>
    </cfRule>
    <cfRule type="containsText" dxfId="619" priority="1449" operator="containsText" text="p">
      <formula>NOT(ISERROR(SEARCH("p",I79)))</formula>
    </cfRule>
  </conditionalFormatting>
  <conditionalFormatting sqref="I80:K81 Q81">
    <cfRule type="cellIs" dxfId="618" priority="1067" stopIfTrue="1" operator="equal">
      <formula>"P"</formula>
    </cfRule>
    <cfRule type="cellIs" dxfId="617" priority="1068" stopIfTrue="1" operator="equal">
      <formula>"E"</formula>
    </cfRule>
  </conditionalFormatting>
  <conditionalFormatting sqref="I19:Q19 I21:Q21 I23:Q24 J57">
    <cfRule type="containsText" dxfId="616" priority="1567" operator="containsText" text="E">
      <formula>NOT(ISERROR(SEARCH("E",I19)))</formula>
    </cfRule>
  </conditionalFormatting>
  <conditionalFormatting sqref="I19:Q19 I21:Q21 I23:Q24">
    <cfRule type="containsText" dxfId="615" priority="1565" operator="containsText" text="p">
      <formula>NOT(ISERROR(SEARCH("p",I19)))</formula>
    </cfRule>
  </conditionalFormatting>
  <conditionalFormatting sqref="I19:Q19">
    <cfRule type="containsText" dxfId="614" priority="937" operator="containsText" text="p">
      <formula>NOT(ISERROR(SEARCH("p",I19)))</formula>
    </cfRule>
    <cfRule type="containsText" dxfId="613" priority="939" operator="containsText" text="E">
      <formula>NOT(ISERROR(SEARCH("E",I19)))</formula>
    </cfRule>
  </conditionalFormatting>
  <conditionalFormatting sqref="I33:Q33">
    <cfRule type="containsText" dxfId="612" priority="919" operator="containsText" text="p">
      <formula>NOT(ISERROR(SEARCH("p",I33)))</formula>
    </cfRule>
    <cfRule type="containsText" dxfId="611" priority="921" operator="containsText" text="E">
      <formula>NOT(ISERROR(SEARCH("E",I33)))</formula>
    </cfRule>
    <cfRule type="containsText" dxfId="610" priority="1557" operator="containsText" text="p">
      <formula>NOT(ISERROR(SEARCH("p",I33)))</formula>
    </cfRule>
    <cfRule type="containsText" dxfId="609" priority="1559" operator="containsText" text="E">
      <formula>NOT(ISERROR(SEARCH("E",I33)))</formula>
    </cfRule>
  </conditionalFormatting>
  <conditionalFormatting sqref="I35:Q35">
    <cfRule type="containsText" dxfId="608" priority="913" operator="containsText" text="p">
      <formula>NOT(ISERROR(SEARCH("p",I35)))</formula>
    </cfRule>
    <cfRule type="containsText" dxfId="607" priority="915" operator="containsText" text="E">
      <formula>NOT(ISERROR(SEARCH("E",I35)))</formula>
    </cfRule>
    <cfRule type="containsText" dxfId="606" priority="1553" operator="containsText" text="p">
      <formula>NOT(ISERROR(SEARCH("p",I35)))</formula>
    </cfRule>
    <cfRule type="containsText" dxfId="605" priority="1555" operator="containsText" text="E">
      <formula>NOT(ISERROR(SEARCH("E",I35)))</formula>
    </cfRule>
  </conditionalFormatting>
  <conditionalFormatting sqref="I37:Q37">
    <cfRule type="containsText" dxfId="604" priority="907" operator="containsText" text="p">
      <formula>NOT(ISERROR(SEARCH("p",I37)))</formula>
    </cfRule>
    <cfRule type="containsText" dxfId="603" priority="909" operator="containsText" text="E">
      <formula>NOT(ISERROR(SEARCH("E",I37)))</formula>
    </cfRule>
    <cfRule type="containsText" dxfId="602" priority="1549" operator="containsText" text="p">
      <formula>NOT(ISERROR(SEARCH("p",I37)))</formula>
    </cfRule>
    <cfRule type="containsText" dxfId="601" priority="1551" operator="containsText" text="E">
      <formula>NOT(ISERROR(SEARCH("E",I37)))</formula>
    </cfRule>
  </conditionalFormatting>
  <conditionalFormatting sqref="I39:Q39">
    <cfRule type="containsText" dxfId="600" priority="901" operator="containsText" text="p">
      <formula>NOT(ISERROR(SEARCH("p",I39)))</formula>
    </cfRule>
    <cfRule type="containsText" dxfId="599" priority="903" operator="containsText" text="E">
      <formula>NOT(ISERROR(SEARCH("E",I39)))</formula>
    </cfRule>
    <cfRule type="containsText" dxfId="598" priority="1116" operator="containsText" text="p">
      <formula>NOT(ISERROR(SEARCH("p",I39)))</formula>
    </cfRule>
    <cfRule type="containsText" dxfId="597" priority="1119" operator="containsText" text="E">
      <formula>NOT(ISERROR(SEARCH("E",I39)))</formula>
    </cfRule>
  </conditionalFormatting>
  <conditionalFormatting sqref="I41:Q41">
    <cfRule type="containsText" dxfId="596" priority="895" operator="containsText" text="p">
      <formula>NOT(ISERROR(SEARCH("p",I41)))</formula>
    </cfRule>
    <cfRule type="containsText" dxfId="595" priority="897" operator="containsText" text="E">
      <formula>NOT(ISERROR(SEARCH("E",I41)))</formula>
    </cfRule>
    <cfRule type="containsText" dxfId="594" priority="1545" operator="containsText" text="p">
      <formula>NOT(ISERROR(SEARCH("p",I41)))</formula>
    </cfRule>
    <cfRule type="containsText" dxfId="593" priority="1547" operator="containsText" text="E">
      <formula>NOT(ISERROR(SEARCH("E",I41)))</formula>
    </cfRule>
  </conditionalFormatting>
  <conditionalFormatting sqref="I60:Q60">
    <cfRule type="containsText" dxfId="592" priority="55" operator="containsText" text="p">
      <formula>NOT(ISERROR(SEARCH("p",I60)))</formula>
    </cfRule>
    <cfRule type="containsText" dxfId="591" priority="57" operator="containsText" text="E">
      <formula>NOT(ISERROR(SEARCH("E",I60)))</formula>
    </cfRule>
  </conditionalFormatting>
  <conditionalFormatting sqref="I65:Q65">
    <cfRule type="containsText" dxfId="590" priority="484" operator="containsText" text="p">
      <formula>NOT(ISERROR(SEARCH("p",I65)))</formula>
    </cfRule>
  </conditionalFormatting>
  <conditionalFormatting sqref="I68:Q68">
    <cfRule type="containsText" dxfId="589" priority="41" operator="containsText" text="p">
      <formula>NOT(ISERROR(SEARCH("p",I68)))</formula>
    </cfRule>
    <cfRule type="containsText" dxfId="588" priority="43" operator="containsText" text="E">
      <formula>NOT(ISERROR(SEARCH("E",I68)))</formula>
    </cfRule>
  </conditionalFormatting>
  <conditionalFormatting sqref="I82:Q82">
    <cfRule type="containsText" dxfId="587" priority="26" operator="containsText" text="p">
      <formula>NOT(ISERROR(SEARCH("p",I82)))</formula>
    </cfRule>
    <cfRule type="containsText" dxfId="586" priority="28" operator="containsText" text="E">
      <formula>NOT(ISERROR(SEARCH("E",I82)))</formula>
    </cfRule>
  </conditionalFormatting>
  <conditionalFormatting sqref="I106:Q106">
    <cfRule type="containsText" dxfId="585" priority="11" operator="containsText" text="p">
      <formula>NOT(ISERROR(SEARCH("p",I106)))</formula>
    </cfRule>
    <cfRule type="containsText" dxfId="584" priority="13" operator="containsText" text="E">
      <formula>NOT(ISERROR(SEARCH("E",I106)))</formula>
    </cfRule>
  </conditionalFormatting>
  <conditionalFormatting sqref="I19:R19">
    <cfRule type="containsText" dxfId="583" priority="940" operator="containsText" text="p">
      <formula>NOT(ISERROR(SEARCH("p",I19)))</formula>
    </cfRule>
  </conditionalFormatting>
  <conditionalFormatting sqref="I21:R21">
    <cfRule type="containsText" dxfId="582" priority="188" operator="containsText" text="p">
      <formula>NOT(ISERROR(SEARCH("p",I21)))</formula>
    </cfRule>
  </conditionalFormatting>
  <conditionalFormatting sqref="I23:R24">
    <cfRule type="containsText" dxfId="581" priority="834" operator="containsText" text="p">
      <formula>NOT(ISERROR(SEARCH("p",I23)))</formula>
    </cfRule>
  </conditionalFormatting>
  <conditionalFormatting sqref="I33:R33">
    <cfRule type="containsText" dxfId="580" priority="922" operator="containsText" text="p">
      <formula>NOT(ISERROR(SEARCH("p",I33)))</formula>
    </cfRule>
  </conditionalFormatting>
  <conditionalFormatting sqref="I35:R35">
    <cfRule type="containsText" dxfId="579" priority="916" operator="containsText" text="p">
      <formula>NOT(ISERROR(SEARCH("p",I35)))</formula>
    </cfRule>
  </conditionalFormatting>
  <conditionalFormatting sqref="I37:R37">
    <cfRule type="containsText" dxfId="578" priority="910" operator="containsText" text="p">
      <formula>NOT(ISERROR(SEARCH("p",I37)))</formula>
    </cfRule>
  </conditionalFormatting>
  <conditionalFormatting sqref="I39:R39">
    <cfRule type="containsText" dxfId="577" priority="904" operator="containsText" text="p">
      <formula>NOT(ISERROR(SEARCH("p",I39)))</formula>
    </cfRule>
  </conditionalFormatting>
  <conditionalFormatting sqref="I41:R41">
    <cfRule type="containsText" dxfId="576" priority="898" operator="containsText" text="p">
      <formula>NOT(ISERROR(SEARCH("p",I41)))</formula>
    </cfRule>
  </conditionalFormatting>
  <conditionalFormatting sqref="I60:R60">
    <cfRule type="containsText" dxfId="575" priority="47" operator="containsText" text="p">
      <formula>NOT(ISERROR(SEARCH("p",I60)))</formula>
    </cfRule>
  </conditionalFormatting>
  <conditionalFormatting sqref="I67:R67">
    <cfRule type="containsText" dxfId="574" priority="473" operator="containsText" text="p">
      <formula>NOT(ISERROR(SEARCH("p",I67)))</formula>
    </cfRule>
  </conditionalFormatting>
  <conditionalFormatting sqref="I68:R68">
    <cfRule type="containsText" dxfId="573" priority="33" operator="containsText" text="p">
      <formula>NOT(ISERROR(SEARCH("p",I68)))</formula>
    </cfRule>
  </conditionalFormatting>
  <conditionalFormatting sqref="I75:R75">
    <cfRule type="containsText" dxfId="572" priority="72" operator="containsText" text="p">
      <formula>NOT(ISERROR(SEARCH("p",I75)))</formula>
    </cfRule>
  </conditionalFormatting>
  <conditionalFormatting sqref="I77:R77">
    <cfRule type="containsText" dxfId="571" priority="463" operator="containsText" text="p">
      <formula>NOT(ISERROR(SEARCH("p",I77)))</formula>
    </cfRule>
  </conditionalFormatting>
  <conditionalFormatting sqref="I82:R82">
    <cfRule type="containsText" dxfId="570" priority="18" operator="containsText" text="p">
      <formula>NOT(ISERROR(SEARCH("p",I82)))</formula>
    </cfRule>
  </conditionalFormatting>
  <conditionalFormatting sqref="I106:R106">
    <cfRule type="containsText" dxfId="569" priority="3" operator="containsText" text="p">
      <formula>NOT(ISERROR(SEARCH("p",I106)))</formula>
    </cfRule>
  </conditionalFormatting>
  <conditionalFormatting sqref="I16:T19 I21:T21 I23:T24">
    <cfRule type="containsText" dxfId="568" priority="1568" operator="containsText" text="p">
      <formula>NOT(ISERROR(SEARCH("p",I16)))</formula>
    </cfRule>
  </conditionalFormatting>
  <conditionalFormatting sqref="I20:T20">
    <cfRule type="containsText" dxfId="567" priority="197" operator="containsText" text="p">
      <formula>NOT(ISERROR(SEARCH("p",I20)))</formula>
    </cfRule>
  </conditionalFormatting>
  <conditionalFormatting sqref="I22:T22">
    <cfRule type="containsText" dxfId="566" priority="1071" operator="containsText" text="p">
      <formula>NOT(ISERROR(SEARCH("p",I22)))</formula>
    </cfRule>
  </conditionalFormatting>
  <conditionalFormatting sqref="I26:T28">
    <cfRule type="containsText" dxfId="565" priority="170" operator="containsText" text="p">
      <formula>NOT(ISERROR(SEARCH("p",I26)))</formula>
    </cfRule>
  </conditionalFormatting>
  <conditionalFormatting sqref="I30:T30">
    <cfRule type="containsText" dxfId="564" priority="1607" operator="containsText" text="p">
      <formula>NOT(ISERROR(SEARCH("p",I30)))</formula>
    </cfRule>
  </conditionalFormatting>
  <conditionalFormatting sqref="I32:T34">
    <cfRule type="containsText" dxfId="563" priority="1560" operator="containsText" text="p">
      <formula>NOT(ISERROR(SEARCH("p",I32)))</formula>
    </cfRule>
  </conditionalFormatting>
  <conditionalFormatting sqref="I35:T36">
    <cfRule type="containsText" dxfId="562" priority="1556" operator="containsText" text="p">
      <formula>NOT(ISERROR(SEARCH("p",I35)))</formula>
    </cfRule>
  </conditionalFormatting>
  <conditionalFormatting sqref="I37:T37">
    <cfRule type="containsText" dxfId="561" priority="1552" operator="containsText" text="p">
      <formula>NOT(ISERROR(SEARCH("p",I37)))</formula>
    </cfRule>
  </conditionalFormatting>
  <conditionalFormatting sqref="I38:T39">
    <cfRule type="containsText" dxfId="560" priority="1120" operator="containsText" text="p">
      <formula>NOT(ISERROR(SEARCH("p",I38)))</formula>
    </cfRule>
  </conditionalFormatting>
  <conditionalFormatting sqref="I40:T42">
    <cfRule type="containsText" dxfId="559" priority="1548" operator="containsText" text="p">
      <formula>NOT(ISERROR(SEARCH("p",I40)))</formula>
    </cfRule>
  </conditionalFormatting>
  <conditionalFormatting sqref="I58:T59">
    <cfRule type="containsText" dxfId="558" priority="1534" operator="containsText" text="p">
      <formula>NOT(ISERROR(SEARCH("p",I58)))</formula>
    </cfRule>
  </conditionalFormatting>
  <conditionalFormatting sqref="I60:T60">
    <cfRule type="containsText" dxfId="557" priority="58" operator="containsText" text="p">
      <formula>NOT(ISERROR(SEARCH("p",I60)))</formula>
    </cfRule>
  </conditionalFormatting>
  <conditionalFormatting sqref="I62:T66">
    <cfRule type="containsText" dxfId="556" priority="1526" operator="containsText" text="p">
      <formula>NOT(ISERROR(SEARCH("p",I62)))</formula>
    </cfRule>
  </conditionalFormatting>
  <conditionalFormatting sqref="I67:T67">
    <cfRule type="containsText" dxfId="555" priority="1522" operator="containsText" text="p">
      <formula>NOT(ISERROR(SEARCH("p",I67)))</formula>
    </cfRule>
  </conditionalFormatting>
  <conditionalFormatting sqref="I68:T68">
    <cfRule type="containsText" dxfId="554" priority="44" operator="containsText" text="p">
      <formula>NOT(ISERROR(SEARCH("p",I68)))</formula>
    </cfRule>
  </conditionalFormatting>
  <conditionalFormatting sqref="I70:T71">
    <cfRule type="containsText" dxfId="553" priority="1569" operator="containsText" text="p">
      <formula>NOT(ISERROR(SEARCH("p",I70)))</formula>
    </cfRule>
  </conditionalFormatting>
  <conditionalFormatting sqref="I72:T72">
    <cfRule type="containsText" dxfId="552" priority="1055" operator="containsText" text="0">
      <formula>NOT(ISERROR(SEARCH("0",I72)))</formula>
    </cfRule>
    <cfRule type="containsText" dxfId="551" priority="1056" operator="containsText" text="p">
      <formula>NOT(ISERROR(SEARCH("p",I72)))</formula>
    </cfRule>
  </conditionalFormatting>
  <conditionalFormatting sqref="I73:T79 I15:T28 I32:T42 I54:T55 I58:T71 L31:T31 L43:T43 I44:T47 I30:T30 L46:T53 L56:T57 I29:J29 L29:T29 I31:J31 I43:J43 I48:K48 I49:J49 I50:K50 I51:J51 I52:K52 I53:J53 I56:K56 I57:J57">
    <cfRule type="containsText" dxfId="550" priority="1518" operator="containsText" text="0">
      <formula>NOT(ISERROR(SEARCH("0",I15)))</formula>
    </cfRule>
  </conditionalFormatting>
  <conditionalFormatting sqref="I73:T79">
    <cfRule type="containsText" dxfId="549" priority="1602" operator="containsText" text="p">
      <formula>NOT(ISERROR(SEARCH("p",I73)))</formula>
    </cfRule>
  </conditionalFormatting>
  <conditionalFormatting sqref="I82:T82">
    <cfRule type="containsText" dxfId="548" priority="29" operator="containsText" text="p">
      <formula>NOT(ISERROR(SEARCH("p",I82)))</formula>
    </cfRule>
    <cfRule type="containsText" dxfId="547" priority="30" operator="containsText" text="0">
      <formula>NOT(ISERROR(SEARCH("0",I82)))</formula>
    </cfRule>
  </conditionalFormatting>
  <conditionalFormatting sqref="I106:T106">
    <cfRule type="containsText" dxfId="546" priority="14" operator="containsText" text="p">
      <formula>NOT(ISERROR(SEARCH("p",I106)))</formula>
    </cfRule>
    <cfRule type="containsText" dxfId="545" priority="15" operator="containsText" text="0">
      <formula>NOT(ISERROR(SEARCH("0",I106)))</formula>
    </cfRule>
  </conditionalFormatting>
  <conditionalFormatting sqref="J27">
    <cfRule type="containsText" dxfId="544" priority="150" operator="containsText" text="p">
      <formula>NOT(ISERROR(SEARCH("p",J27)))</formula>
    </cfRule>
    <cfRule type="containsText" dxfId="543" priority="152" operator="containsText" text="E">
      <formula>NOT(ISERROR(SEARCH("E",J27)))</formula>
    </cfRule>
    <cfRule type="containsText" dxfId="542" priority="153" operator="containsText" text="p">
      <formula>NOT(ISERROR(SEARCH("p",J27)))</formula>
    </cfRule>
    <cfRule type="containsText" dxfId="541" priority="158" operator="containsText" text="E">
      <formula>NOT(ISERROR(SEARCH("E",J27)))</formula>
    </cfRule>
  </conditionalFormatting>
  <conditionalFormatting sqref="J45:J47">
    <cfRule type="containsText" dxfId="540" priority="1128" operator="containsText" text="E">
      <formula>NOT(ISERROR(SEARCH("E",J45)))</formula>
    </cfRule>
    <cfRule type="containsText" dxfId="539" priority="1129" operator="containsText" text="p">
      <formula>NOT(ISERROR(SEARCH("p",J45)))</formula>
    </cfRule>
  </conditionalFormatting>
  <conditionalFormatting sqref="J71">
    <cfRule type="containsText" dxfId="538" priority="1441" operator="containsText" text="p">
      <formula>NOT(ISERROR(SEARCH("p",J71)))</formula>
    </cfRule>
    <cfRule type="containsText" dxfId="537" priority="1443" operator="containsText" text="E">
      <formula>NOT(ISERROR(SEARCH("E",J71)))</formula>
    </cfRule>
    <cfRule type="containsText" dxfId="536" priority="1444" operator="containsText" text="p">
      <formula>NOT(ISERROR(SEARCH("p",J71)))</formula>
    </cfRule>
  </conditionalFormatting>
  <conditionalFormatting sqref="J45:K47">
    <cfRule type="containsText" dxfId="535" priority="735" operator="containsText" text="p">
      <formula>NOT(ISERROR(SEARCH("p",J45)))</formula>
    </cfRule>
  </conditionalFormatting>
  <conditionalFormatting sqref="J65:K65">
    <cfRule type="containsText" dxfId="534" priority="1440" operator="containsText" text="p">
      <formula>NOT(ISERROR(SEARCH("p",J65)))</formula>
    </cfRule>
    <cfRule type="containsText" dxfId="533" priority="1456" operator="containsText" text="E">
      <formula>NOT(ISERROR(SEARCH("E",J65)))</formula>
    </cfRule>
    <cfRule type="containsText" dxfId="532" priority="1457" operator="containsText" text="p">
      <formula>NOT(ISERROR(SEARCH("p",J65)))</formula>
    </cfRule>
  </conditionalFormatting>
  <conditionalFormatting sqref="J67:K67">
    <cfRule type="containsText" dxfId="531" priority="1436" operator="containsText" text="p">
      <formula>NOT(ISERROR(SEARCH("p",J67)))</formula>
    </cfRule>
    <cfRule type="containsText" dxfId="530" priority="1452" operator="containsText" text="E">
      <formula>NOT(ISERROR(SEARCH("E",J67)))</formula>
    </cfRule>
    <cfRule type="containsText" dxfId="529" priority="1453" operator="containsText" text="p">
      <formula>NOT(ISERROR(SEARCH("p",J67)))</formula>
    </cfRule>
  </conditionalFormatting>
  <conditionalFormatting sqref="J75:K75">
    <cfRule type="containsText" dxfId="528" priority="120" operator="containsText" text="E">
      <formula>NOT(ISERROR(SEARCH("E",J75)))</formula>
    </cfRule>
  </conditionalFormatting>
  <conditionalFormatting sqref="J77:K77">
    <cfRule type="containsText" dxfId="527" priority="1188" operator="containsText" text="E">
      <formula>NOT(ISERROR(SEARCH("E",J77)))</formula>
    </cfRule>
  </conditionalFormatting>
  <conditionalFormatting sqref="J79:K79">
    <cfRule type="containsText" dxfId="526" priority="1448" operator="containsText" text="E">
      <formula>NOT(ISERROR(SEARCH("E",J79)))</formula>
    </cfRule>
  </conditionalFormatting>
  <conditionalFormatting sqref="J19:Q19 J21:Q21 J23:Q24">
    <cfRule type="containsText" dxfId="525" priority="1419" operator="containsText" text="p">
      <formula>NOT(ISERROR(SEARCH("p",J19)))</formula>
    </cfRule>
    <cfRule type="containsText" dxfId="524" priority="1512" operator="containsText" text="E">
      <formula>NOT(ISERROR(SEARCH("E",J19)))</formula>
    </cfRule>
    <cfRule type="containsText" dxfId="523" priority="1513" operator="containsText" text="p">
      <formula>NOT(ISERROR(SEARCH("p",J19)))</formula>
    </cfRule>
  </conditionalFormatting>
  <conditionalFormatting sqref="J21:Q21">
    <cfRule type="containsText" dxfId="522" priority="185" operator="containsText" text="p">
      <formula>NOT(ISERROR(SEARCH("p",J21)))</formula>
    </cfRule>
    <cfRule type="containsText" dxfId="521" priority="187" operator="containsText" text="E">
      <formula>NOT(ISERROR(SEARCH("E",J21)))</formula>
    </cfRule>
  </conditionalFormatting>
  <conditionalFormatting sqref="J23:Q24">
    <cfRule type="containsText" dxfId="520" priority="831" operator="containsText" text="p">
      <formula>NOT(ISERROR(SEARCH("p",J23)))</formula>
    </cfRule>
    <cfRule type="containsText" dxfId="519" priority="833" operator="containsText" text="E">
      <formula>NOT(ISERROR(SEARCH("E",J23)))</formula>
    </cfRule>
  </conditionalFormatting>
  <conditionalFormatting sqref="J33:Q33">
    <cfRule type="containsText" dxfId="518" priority="1428" operator="containsText" text="p">
      <formula>NOT(ISERROR(SEARCH("p",J33)))</formula>
    </cfRule>
    <cfRule type="containsText" dxfId="517" priority="1508" operator="containsText" text="E">
      <formula>NOT(ISERROR(SEARCH("E",J33)))</formula>
    </cfRule>
    <cfRule type="containsText" dxfId="516" priority="1509" operator="containsText" text="p">
      <formula>NOT(ISERROR(SEARCH("p",J33)))</formula>
    </cfRule>
  </conditionalFormatting>
  <conditionalFormatting sqref="J35:Q35">
    <cfRule type="containsText" dxfId="515" priority="1399" operator="containsText" text="p">
      <formula>NOT(ISERROR(SEARCH("p",J35)))</formula>
    </cfRule>
    <cfRule type="containsText" dxfId="514" priority="1504" operator="containsText" text="E">
      <formula>NOT(ISERROR(SEARCH("E",J35)))</formula>
    </cfRule>
    <cfRule type="containsText" dxfId="513" priority="1505" operator="containsText" text="p">
      <formula>NOT(ISERROR(SEARCH("p",J35)))</formula>
    </cfRule>
  </conditionalFormatting>
  <conditionalFormatting sqref="J37:Q37">
    <cfRule type="containsText" dxfId="512" priority="1395" operator="containsText" text="p">
      <formula>NOT(ISERROR(SEARCH("p",J37)))</formula>
    </cfRule>
    <cfRule type="containsText" dxfId="511" priority="1500" operator="containsText" text="E">
      <formula>NOT(ISERROR(SEARCH("E",J37)))</formula>
    </cfRule>
    <cfRule type="containsText" dxfId="510" priority="1501" operator="containsText" text="p">
      <formula>NOT(ISERROR(SEARCH("p",J37)))</formula>
    </cfRule>
  </conditionalFormatting>
  <conditionalFormatting sqref="J39:Q39">
    <cfRule type="containsText" dxfId="509" priority="1112" operator="containsText" text="p">
      <formula>NOT(ISERROR(SEARCH("p",J39)))</formula>
    </cfRule>
    <cfRule type="containsText" dxfId="508" priority="1115" operator="containsText" text="E">
      <formula>NOT(ISERROR(SEARCH("E",J39)))</formula>
    </cfRule>
  </conditionalFormatting>
  <conditionalFormatting sqref="J41:Q41">
    <cfRule type="containsText" dxfId="507" priority="1391" operator="containsText" text="p">
      <formula>NOT(ISERROR(SEARCH("p",J41)))</formula>
    </cfRule>
    <cfRule type="containsText" dxfId="506" priority="1496" operator="containsText" text="E">
      <formula>NOT(ISERROR(SEARCH("E",J41)))</formula>
    </cfRule>
    <cfRule type="containsText" dxfId="505" priority="1497" operator="containsText" text="p">
      <formula>NOT(ISERROR(SEARCH("p",J41)))</formula>
    </cfRule>
  </conditionalFormatting>
  <conditionalFormatting sqref="J60:Q60">
    <cfRule type="containsText" dxfId="504" priority="45" operator="containsText" text="p">
      <formula>NOT(ISERROR(SEARCH("p",J60)))</formula>
    </cfRule>
    <cfRule type="containsText" dxfId="503" priority="46" operator="containsText" text="E">
      <formula>NOT(ISERROR(SEARCH("E",J60)))</formula>
    </cfRule>
    <cfRule type="containsText" dxfId="502" priority="53" operator="containsText" text="p">
      <formula>NOT(ISERROR(SEARCH("p",J60)))</formula>
    </cfRule>
    <cfRule type="containsText" dxfId="501" priority="54" operator="containsText" text="E">
      <formula>NOT(ISERROR(SEARCH("E",J60)))</formula>
    </cfRule>
  </conditionalFormatting>
  <conditionalFormatting sqref="J68:Q68">
    <cfRule type="containsText" dxfId="500" priority="31" operator="containsText" text="p">
      <formula>NOT(ISERROR(SEARCH("p",J68)))</formula>
    </cfRule>
    <cfRule type="containsText" dxfId="499" priority="32" operator="containsText" text="E">
      <formula>NOT(ISERROR(SEARCH("E",J68)))</formula>
    </cfRule>
    <cfRule type="containsText" dxfId="498" priority="39" operator="containsText" text="p">
      <formula>NOT(ISERROR(SEARCH("p",J68)))</formula>
    </cfRule>
    <cfRule type="containsText" dxfId="497" priority="40" operator="containsText" text="E">
      <formula>NOT(ISERROR(SEARCH("E",J68)))</formula>
    </cfRule>
  </conditionalFormatting>
  <conditionalFormatting sqref="J75:Q75">
    <cfRule type="containsText" dxfId="496" priority="117" operator="containsText" text="p">
      <formula>NOT(ISERROR(SEARCH("p",J75)))</formula>
    </cfRule>
  </conditionalFormatting>
  <conditionalFormatting sqref="J77:Q77">
    <cfRule type="containsText" dxfId="495" priority="1185" operator="containsText" text="p">
      <formula>NOT(ISERROR(SEARCH("p",J77)))</formula>
    </cfRule>
  </conditionalFormatting>
  <conditionalFormatting sqref="J82:Q82">
    <cfRule type="containsText" dxfId="494" priority="16" operator="containsText" text="p">
      <formula>NOT(ISERROR(SEARCH("p",J82)))</formula>
    </cfRule>
    <cfRule type="containsText" dxfId="493" priority="17" operator="containsText" text="E">
      <formula>NOT(ISERROR(SEARCH("E",J82)))</formula>
    </cfRule>
    <cfRule type="containsText" dxfId="492" priority="24" operator="containsText" text="p">
      <formula>NOT(ISERROR(SEARCH("p",J82)))</formula>
    </cfRule>
    <cfRule type="containsText" dxfId="491" priority="25" operator="containsText" text="E">
      <formula>NOT(ISERROR(SEARCH("E",J82)))</formula>
    </cfRule>
  </conditionalFormatting>
  <conditionalFormatting sqref="J106:Q106">
    <cfRule type="containsText" dxfId="490" priority="1" operator="containsText" text="p">
      <formula>NOT(ISERROR(SEARCH("p",J106)))</formula>
    </cfRule>
    <cfRule type="containsText" dxfId="489" priority="2" operator="containsText" text="E">
      <formula>NOT(ISERROR(SEARCH("E",J106)))</formula>
    </cfRule>
    <cfRule type="containsText" dxfId="488" priority="9" operator="containsText" text="p">
      <formula>NOT(ISERROR(SEARCH("p",J106)))</formula>
    </cfRule>
    <cfRule type="containsText" dxfId="487" priority="10" operator="containsText" text="E">
      <formula>NOT(ISERROR(SEARCH("E",J106)))</formula>
    </cfRule>
  </conditionalFormatting>
  <conditionalFormatting sqref="J59:R59">
    <cfRule type="containsText" dxfId="486" priority="1432" operator="containsText" text="p">
      <formula>NOT(ISERROR(SEARCH("p",J59)))</formula>
    </cfRule>
    <cfRule type="containsText" dxfId="485" priority="1460" operator="containsText" text="E">
      <formula>NOT(ISERROR(SEARCH("E",J59)))</formula>
    </cfRule>
    <cfRule type="containsText" dxfId="484" priority="1461" operator="containsText" text="p">
      <formula>NOT(ISERROR(SEARCH("p",J59)))</formula>
    </cfRule>
  </conditionalFormatting>
  <conditionalFormatting sqref="J79:R79">
    <cfRule type="containsText" dxfId="483" priority="1352" operator="containsText" text="p">
      <formula>NOT(ISERROR(SEARCH("p",J79)))</formula>
    </cfRule>
  </conditionalFormatting>
  <conditionalFormatting sqref="K17">
    <cfRule type="containsText" dxfId="482" priority="1422" operator="containsText" text="E">
      <formula>NOT(ISERROR(SEARCH("E",K17)))</formula>
    </cfRule>
    <cfRule type="containsText" dxfId="481" priority="1423" operator="containsText" text="p">
      <formula>NOT(ISERROR(SEARCH("p",K17)))</formula>
    </cfRule>
  </conditionalFormatting>
  <conditionalFormatting sqref="K29">
    <cfRule type="containsText" dxfId="480" priority="146" operator="containsText" text="N">
      <formula>NOT(ISERROR(SEARCH("N",K29)))</formula>
    </cfRule>
    <cfRule type="containsText" dxfId="479" priority="147" operator="containsText" text="p">
      <formula>NOT(ISERROR(SEARCH("p",K29)))</formula>
    </cfRule>
    <cfRule type="containsText" dxfId="478" priority="148" operator="containsText" text="E">
      <formula>NOT(ISERROR(SEARCH("E",K29)))</formula>
    </cfRule>
  </conditionalFormatting>
  <conditionalFormatting sqref="K31">
    <cfRule type="containsText" dxfId="477" priority="635" operator="containsText" text="N">
      <formula>NOT(ISERROR(SEARCH("N",K31)))</formula>
    </cfRule>
    <cfRule type="containsText" dxfId="476" priority="636" operator="containsText" text="p">
      <formula>NOT(ISERROR(SEARCH("p",K31)))</formula>
    </cfRule>
    <cfRule type="containsText" dxfId="475" priority="637" operator="containsText" text="E">
      <formula>NOT(ISERROR(SEARCH("E",K31)))</formula>
    </cfRule>
  </conditionalFormatting>
  <conditionalFormatting sqref="K43">
    <cfRule type="containsText" dxfId="474" priority="1412" operator="containsText" text="N">
      <formula>NOT(ISERROR(SEARCH("N",K43)))</formula>
    </cfRule>
    <cfRule type="containsText" dxfId="473" priority="1413" operator="containsText" text="p">
      <formula>NOT(ISERROR(SEARCH("p",K43)))</formula>
    </cfRule>
    <cfRule type="containsText" dxfId="472" priority="1414" operator="containsText" text="E">
      <formula>NOT(ISERROR(SEARCH("E",K43)))</formula>
    </cfRule>
    <cfRule type="containsText" dxfId="471" priority="1415" operator="containsText" text="p">
      <formula>NOT(ISERROR(SEARCH("p",K43)))</formula>
    </cfRule>
  </conditionalFormatting>
  <conditionalFormatting sqref="K45:K47">
    <cfRule type="containsText" dxfId="470" priority="694" operator="containsText" text="p">
      <formula>NOT(ISERROR(SEARCH("p",K45)))</formula>
    </cfRule>
    <cfRule type="containsText" dxfId="469" priority="724" operator="containsText" text="E">
      <formula>NOT(ISERROR(SEARCH("E",K45)))</formula>
    </cfRule>
    <cfRule type="containsText" dxfId="468" priority="725" operator="containsText" text="p">
      <formula>NOT(ISERROR(SEARCH("p",K45)))</formula>
    </cfRule>
    <cfRule type="containsText" dxfId="467" priority="730" operator="containsText" text="E">
      <formula>NOT(ISERROR(SEARCH("E",K45)))</formula>
    </cfRule>
    <cfRule type="containsText" dxfId="466" priority="731" operator="containsText" text="p">
      <formula>NOT(ISERROR(SEARCH("p",K45)))</formula>
    </cfRule>
    <cfRule type="containsText" dxfId="465" priority="734" operator="containsText" text="E">
      <formula>NOT(ISERROR(SEARCH("E",K45)))</formula>
    </cfRule>
  </conditionalFormatting>
  <conditionalFormatting sqref="K47">
    <cfRule type="containsText" dxfId="464" priority="691" operator="containsText" text="N">
      <formula>NOT(ISERROR(SEARCH("N",K47)))</formula>
    </cfRule>
    <cfRule type="containsText" dxfId="463" priority="692" operator="containsText" text="p">
      <formula>NOT(ISERROR(SEARCH("p",K47)))</formula>
    </cfRule>
    <cfRule type="containsText" dxfId="462" priority="693" operator="containsText" text="E">
      <formula>NOT(ISERROR(SEARCH("E",K47)))</formula>
    </cfRule>
  </conditionalFormatting>
  <conditionalFormatting sqref="K49">
    <cfRule type="containsText" dxfId="461" priority="703" operator="containsText" text="N">
      <formula>NOT(ISERROR(SEARCH("N",K49)))</formula>
    </cfRule>
    <cfRule type="containsText" dxfId="460" priority="704" operator="containsText" text="p">
      <formula>NOT(ISERROR(SEARCH("p",K49)))</formula>
    </cfRule>
    <cfRule type="containsText" dxfId="459" priority="705" operator="containsText" text="E">
      <formula>NOT(ISERROR(SEARCH("E",K49)))</formula>
    </cfRule>
    <cfRule type="containsText" dxfId="458" priority="706" operator="containsText" text="p">
      <formula>NOT(ISERROR(SEARCH("p",K49)))</formula>
    </cfRule>
  </conditionalFormatting>
  <conditionalFormatting sqref="K51">
    <cfRule type="containsText" dxfId="457" priority="699" operator="containsText" text="N">
      <formula>NOT(ISERROR(SEARCH("N",K51)))</formula>
    </cfRule>
    <cfRule type="containsText" dxfId="456" priority="700" operator="containsText" text="p">
      <formula>NOT(ISERROR(SEARCH("p",K51)))</formula>
    </cfRule>
    <cfRule type="containsText" dxfId="455" priority="701" operator="containsText" text="E">
      <formula>NOT(ISERROR(SEARCH("E",K51)))</formula>
    </cfRule>
    <cfRule type="containsText" dxfId="454" priority="702" operator="containsText" text="p">
      <formula>NOT(ISERROR(SEARCH("p",K51)))</formula>
    </cfRule>
  </conditionalFormatting>
  <conditionalFormatting sqref="K53">
    <cfRule type="containsText" dxfId="453" priority="695" operator="containsText" text="N">
      <formula>NOT(ISERROR(SEARCH("N",K53)))</formula>
    </cfRule>
    <cfRule type="containsText" dxfId="452" priority="696" operator="containsText" text="p">
      <formula>NOT(ISERROR(SEARCH("p",K53)))</formula>
    </cfRule>
    <cfRule type="containsText" dxfId="451" priority="697" operator="containsText" text="E">
      <formula>NOT(ISERROR(SEARCH("E",K53)))</formula>
    </cfRule>
    <cfRule type="containsText" dxfId="450" priority="698" operator="containsText" text="p">
      <formula>NOT(ISERROR(SEARCH("p",K53)))</formula>
    </cfRule>
  </conditionalFormatting>
  <conditionalFormatting sqref="K55">
    <cfRule type="containsText" dxfId="449" priority="1466" operator="containsText" text="p">
      <formula>NOT(ISERROR(SEARCH("p",K55)))</formula>
    </cfRule>
    <cfRule type="containsText" dxfId="448" priority="1468" operator="containsText" text="E">
      <formula>NOT(ISERROR(SEARCH("E",K55)))</formula>
    </cfRule>
    <cfRule type="containsText" dxfId="447" priority="1469" operator="containsText" text="p">
      <formula>NOT(ISERROR(SEARCH("p",K55)))</formula>
    </cfRule>
  </conditionalFormatting>
  <conditionalFormatting sqref="K57">
    <cfRule type="containsText" dxfId="446" priority="687" operator="containsText" text="N">
      <formula>NOT(ISERROR(SEARCH("N",K57)))</formula>
    </cfRule>
    <cfRule type="containsText" dxfId="445" priority="688" operator="containsText" text="p">
      <formula>NOT(ISERROR(SEARCH("p",K57)))</formula>
    </cfRule>
    <cfRule type="containsText" dxfId="444" priority="689" operator="containsText" text="E">
      <formula>NOT(ISERROR(SEARCH("E",K57)))</formula>
    </cfRule>
    <cfRule type="containsText" dxfId="443" priority="690" operator="containsText" text="p">
      <formula>NOT(ISERROR(SEARCH("p",K57)))</formula>
    </cfRule>
  </conditionalFormatting>
  <conditionalFormatting sqref="K59">
    <cfRule type="containsText" dxfId="442" priority="1431" operator="containsText" text="E">
      <formula>NOT(ISERROR(SEARCH("E",K59)))</formula>
    </cfRule>
  </conditionalFormatting>
  <conditionalFormatting sqref="K65">
    <cfRule type="containsText" dxfId="441" priority="1439" operator="containsText" text="E">
      <formula>NOT(ISERROR(SEARCH("E",K65)))</formula>
    </cfRule>
  </conditionalFormatting>
  <conditionalFormatting sqref="K67">
    <cfRule type="containsText" dxfId="440" priority="1435" operator="containsText" text="E">
      <formula>NOT(ISERROR(SEARCH("E",K67)))</formula>
    </cfRule>
  </conditionalFormatting>
  <conditionalFormatting sqref="K79">
    <cfRule type="containsText" dxfId="439" priority="773" operator="containsText" text="E">
      <formula>NOT(ISERROR(SEARCH("E",K79)))</formula>
    </cfRule>
    <cfRule type="containsText" dxfId="438" priority="774" operator="containsText" text="p">
      <formula>NOT(ISERROR(SEARCH("p",K79)))</formula>
    </cfRule>
    <cfRule type="containsText" dxfId="437" priority="779" operator="containsText" text="E">
      <formula>NOT(ISERROR(SEARCH("E",K79)))</formula>
    </cfRule>
    <cfRule type="containsText" dxfId="436" priority="780" operator="containsText" text="p">
      <formula>NOT(ISERROR(SEARCH("p",K79)))</formula>
    </cfRule>
    <cfRule type="containsText" dxfId="435" priority="783" operator="containsText" text="E">
      <formula>NOT(ISERROR(SEARCH("E",K79)))</formula>
    </cfRule>
    <cfRule type="containsText" dxfId="434" priority="784" operator="containsText" text="p">
      <formula>NOT(ISERROR(SEARCH("p",K79)))</formula>
    </cfRule>
    <cfRule type="containsText" dxfId="433" priority="787" operator="containsText" text="E">
      <formula>NOT(ISERROR(SEARCH("E",K79)))</formula>
    </cfRule>
    <cfRule type="containsText" dxfId="432" priority="788" operator="containsText" text="p">
      <formula>NOT(ISERROR(SEARCH("p",K79)))</formula>
    </cfRule>
    <cfRule type="containsText" dxfId="431" priority="793" operator="containsText" text="E">
      <formula>NOT(ISERROR(SEARCH("E",K79)))</formula>
    </cfRule>
    <cfRule type="containsText" dxfId="430" priority="794" operator="containsText" text="p">
      <formula>NOT(ISERROR(SEARCH("p",K79)))</formula>
    </cfRule>
    <cfRule type="containsText" dxfId="429" priority="797" operator="containsText" text="E">
      <formula>NOT(ISERROR(SEARCH("E",K79)))</formula>
    </cfRule>
  </conditionalFormatting>
  <conditionalFormatting sqref="K92:K94">
    <cfRule type="containsText" dxfId="428" priority="767" operator="containsText" text="0">
      <formula>NOT(ISERROR(SEARCH("0",K92)))</formula>
    </cfRule>
    <cfRule type="containsText" dxfId="427" priority="768" operator="containsText" text="p">
      <formula>NOT(ISERROR(SEARCH("p",K92)))</formula>
    </cfRule>
  </conditionalFormatting>
  <conditionalFormatting sqref="K93">
    <cfRule type="containsText" dxfId="426" priority="753" operator="containsText" text="p">
      <formula>NOT(ISERROR(SEARCH("p",K93)))</formula>
    </cfRule>
    <cfRule type="containsText" dxfId="425" priority="755" operator="containsText" text="E">
      <formula>NOT(ISERROR(SEARCH("E",K93)))</formula>
    </cfRule>
    <cfRule type="containsText" dxfId="424" priority="756" operator="containsText" text="p">
      <formula>NOT(ISERROR(SEARCH("p",K93)))</formula>
    </cfRule>
    <cfRule type="containsText" dxfId="423" priority="761" operator="containsText" text="E">
      <formula>NOT(ISERROR(SEARCH("E",K93)))</formula>
    </cfRule>
    <cfRule type="containsText" dxfId="422" priority="762" operator="containsText" text="p">
      <formula>NOT(ISERROR(SEARCH("p",K93)))</formula>
    </cfRule>
    <cfRule type="containsText" dxfId="421" priority="765" operator="containsText" text="E">
      <formula>NOT(ISERROR(SEARCH("E",K93)))</formula>
    </cfRule>
    <cfRule type="containsText" dxfId="420" priority="766" operator="containsText" text="p">
      <formula>NOT(ISERROR(SEARCH("p",K93)))</formula>
    </cfRule>
  </conditionalFormatting>
  <conditionalFormatting sqref="K95">
    <cfRule type="containsText" dxfId="419" priority="737" operator="containsText" text="p">
      <formula>NOT(ISERROR(SEARCH("p",K95)))</formula>
    </cfRule>
    <cfRule type="containsText" dxfId="418" priority="739" operator="containsText" text="E">
      <formula>NOT(ISERROR(SEARCH("E",K95)))</formula>
    </cfRule>
    <cfRule type="containsText" dxfId="417" priority="740" operator="containsText" text="p">
      <formula>NOT(ISERROR(SEARCH("p",K95)))</formula>
    </cfRule>
    <cfRule type="containsText" dxfId="416" priority="745" operator="containsText" text="E">
      <formula>NOT(ISERROR(SEARCH("E",K95)))</formula>
    </cfRule>
    <cfRule type="containsText" dxfId="415" priority="746" operator="containsText" text="p">
      <formula>NOT(ISERROR(SEARCH("p",K95)))</formula>
    </cfRule>
    <cfRule type="containsText" dxfId="414" priority="749" operator="containsText" text="E">
      <formula>NOT(ISERROR(SEARCH("E",K95)))</formula>
    </cfRule>
    <cfRule type="containsText" dxfId="413" priority="750" operator="containsText" text="p">
      <formula>NOT(ISERROR(SEARCH("p",K95)))</formula>
    </cfRule>
    <cfRule type="containsText" dxfId="412" priority="751" operator="containsText" text="0">
      <formula>NOT(ISERROR(SEARCH("0",K95)))</formula>
    </cfRule>
    <cfRule type="containsText" dxfId="411" priority="752" operator="containsText" text="p">
      <formula>NOT(ISERROR(SEARCH("p",K95)))</formula>
    </cfRule>
  </conditionalFormatting>
  <conditionalFormatting sqref="K28:L29">
    <cfRule type="containsText" dxfId="410" priority="149" operator="containsText" text="p">
      <formula>NOT(ISERROR(SEARCH("p",K28)))</formula>
    </cfRule>
  </conditionalFormatting>
  <conditionalFormatting sqref="K30:L31">
    <cfRule type="containsText" dxfId="409" priority="638" operator="containsText" text="p">
      <formula>NOT(ISERROR(SEARCH("p",K30)))</formula>
    </cfRule>
  </conditionalFormatting>
  <conditionalFormatting sqref="K19:Q19 K21:Q21 K23:Q24">
    <cfRule type="containsText" dxfId="408" priority="1418" operator="containsText" text="E">
      <formula>NOT(ISERROR(SEARCH("E",K19)))</formula>
    </cfRule>
  </conditionalFormatting>
  <conditionalFormatting sqref="K33:Q33">
    <cfRule type="containsText" dxfId="407" priority="1379" operator="containsText" text="p">
      <formula>NOT(ISERROR(SEARCH("p",K33)))</formula>
    </cfRule>
    <cfRule type="containsText" dxfId="406" priority="1427" operator="containsText" text="E">
      <formula>NOT(ISERROR(SEARCH("E",K33)))</formula>
    </cfRule>
  </conditionalFormatting>
  <conditionalFormatting sqref="K59:Q59">
    <cfRule type="containsText" dxfId="405" priority="1370" operator="containsText" text="p">
      <formula>NOT(ISERROR(SEARCH("p",K59)))</formula>
    </cfRule>
  </conditionalFormatting>
  <conditionalFormatting sqref="K60:Q60">
    <cfRule type="containsText" dxfId="404" priority="52" operator="containsText" text="E">
      <formula>NOT(ISERROR(SEARCH("E",K60)))</formula>
    </cfRule>
  </conditionalFormatting>
  <conditionalFormatting sqref="K65:Q65">
    <cfRule type="containsText" dxfId="403" priority="1361" operator="containsText" text="p">
      <formula>NOT(ISERROR(SEARCH("p",K65)))</formula>
    </cfRule>
  </conditionalFormatting>
  <conditionalFormatting sqref="K67:Q67">
    <cfRule type="containsText" dxfId="402" priority="1356" operator="containsText" text="p">
      <formula>NOT(ISERROR(SEARCH("p",K67)))</formula>
    </cfRule>
  </conditionalFormatting>
  <conditionalFormatting sqref="K68:Q68">
    <cfRule type="containsText" dxfId="401" priority="38" operator="containsText" text="E">
      <formula>NOT(ISERROR(SEARCH("E",K68)))</formula>
    </cfRule>
  </conditionalFormatting>
  <conditionalFormatting sqref="K82:Q82">
    <cfRule type="containsText" dxfId="400" priority="23" operator="containsText" text="E">
      <formula>NOT(ISERROR(SEARCH("E",K82)))</formula>
    </cfRule>
  </conditionalFormatting>
  <conditionalFormatting sqref="K106:Q106">
    <cfRule type="containsText" dxfId="399" priority="8" operator="containsText" text="E">
      <formula>NOT(ISERROR(SEARCH("E",K106)))</formula>
    </cfRule>
  </conditionalFormatting>
  <conditionalFormatting sqref="K19:R19 K21:R21 K23:R24">
    <cfRule type="containsText" dxfId="398" priority="1409" operator="containsText" text="p">
      <formula>NOT(ISERROR(SEARCH("p",K19)))</formula>
    </cfRule>
  </conditionalFormatting>
  <conditionalFormatting sqref="K60:R60">
    <cfRule type="containsText" dxfId="397" priority="51" operator="containsText" text="p">
      <formula>NOT(ISERROR(SEARCH("p",K60)))</formula>
    </cfRule>
  </conditionalFormatting>
  <conditionalFormatting sqref="K68:R68">
    <cfRule type="containsText" dxfId="396" priority="37" operator="containsText" text="p">
      <formula>NOT(ISERROR(SEARCH("p",K68)))</formula>
    </cfRule>
  </conditionalFormatting>
  <conditionalFormatting sqref="K79:R79">
    <cfRule type="containsText" dxfId="395" priority="453" operator="containsText" text="p">
      <formula>NOT(ISERROR(SEARCH("p",K79)))</formula>
    </cfRule>
  </conditionalFormatting>
  <conditionalFormatting sqref="K82:R82">
    <cfRule type="containsText" dxfId="394" priority="22" operator="containsText" text="p">
      <formula>NOT(ISERROR(SEARCH("p",K82)))</formula>
    </cfRule>
  </conditionalFormatting>
  <conditionalFormatting sqref="K106:R106">
    <cfRule type="containsText" dxfId="393" priority="7" operator="containsText" text="p">
      <formula>NOT(ISERROR(SEARCH("p",K106)))</formula>
    </cfRule>
  </conditionalFormatting>
  <conditionalFormatting sqref="K44:T47 J44:J49 L46:T53 K48">
    <cfRule type="containsText" dxfId="392" priority="1603" operator="containsText" text="p">
      <formula>NOT(ISERROR(SEARCH("p",J44)))</formula>
    </cfRule>
  </conditionalFormatting>
  <conditionalFormatting sqref="L27">
    <cfRule type="containsText" dxfId="391" priority="161" operator="containsText" text="p">
      <formula>NOT(ISERROR(SEARCH("p",L27)))</formula>
    </cfRule>
    <cfRule type="containsText" dxfId="390" priority="163" operator="containsText" text="E">
      <formula>NOT(ISERROR(SEARCH("E",L27)))</formula>
    </cfRule>
    <cfRule type="containsText" dxfId="389" priority="164" operator="containsText" text="p">
      <formula>NOT(ISERROR(SEARCH("p",L27)))</formula>
    </cfRule>
  </conditionalFormatting>
  <conditionalFormatting sqref="L29">
    <cfRule type="containsText" dxfId="388" priority="126" operator="containsText" text="p">
      <formula>NOT(ISERROR(SEARCH("p",L29)))</formula>
    </cfRule>
    <cfRule type="containsText" dxfId="387" priority="128" operator="containsText" text="E">
      <formula>NOT(ISERROR(SEARCH("E",L29)))</formula>
    </cfRule>
    <cfRule type="containsText" dxfId="386" priority="129" operator="containsText" text="p">
      <formula>NOT(ISERROR(SEARCH("p",L29)))</formula>
    </cfRule>
    <cfRule type="containsText" dxfId="385" priority="134" operator="containsText" text="E">
      <formula>NOT(ISERROR(SEARCH("E",L29)))</formula>
    </cfRule>
    <cfRule type="containsText" dxfId="384" priority="135" operator="containsText" text="p">
      <formula>NOT(ISERROR(SEARCH("p",L29)))</formula>
    </cfRule>
    <cfRule type="containsText" dxfId="383" priority="138" operator="containsText" text="E">
      <formula>NOT(ISERROR(SEARCH("E",L29)))</formula>
    </cfRule>
    <cfRule type="containsText" dxfId="382" priority="139" operator="containsText" text="p">
      <formula>NOT(ISERROR(SEARCH("p",L29)))</formula>
    </cfRule>
    <cfRule type="containsText" dxfId="381" priority="142" operator="containsText" text="E">
      <formula>NOT(ISERROR(SEARCH("E",L29)))</formula>
    </cfRule>
    <cfRule type="containsText" dxfId="380" priority="143" operator="containsText" text="p">
      <formula>NOT(ISERROR(SEARCH("p",L29)))</formula>
    </cfRule>
    <cfRule type="containsText" dxfId="379" priority="175" operator="containsText" text="E">
      <formula>NOT(ISERROR(SEARCH("E",L29)))</formula>
    </cfRule>
  </conditionalFormatting>
  <conditionalFormatting sqref="L31">
    <cfRule type="containsText" dxfId="378" priority="615" operator="containsText" text="p">
      <formula>NOT(ISERROR(SEARCH("p",L31)))</formula>
    </cfRule>
    <cfRule type="containsText" dxfId="377" priority="617" operator="containsText" text="E">
      <formula>NOT(ISERROR(SEARCH("E",L31)))</formula>
    </cfRule>
    <cfRule type="containsText" dxfId="376" priority="618" operator="containsText" text="p">
      <formula>NOT(ISERROR(SEARCH("p",L31)))</formula>
    </cfRule>
    <cfRule type="containsText" dxfId="375" priority="623" operator="containsText" text="E">
      <formula>NOT(ISERROR(SEARCH("E",L31)))</formula>
    </cfRule>
    <cfRule type="containsText" dxfId="374" priority="624" operator="containsText" text="p">
      <formula>NOT(ISERROR(SEARCH("p",L31)))</formula>
    </cfRule>
    <cfRule type="containsText" dxfId="373" priority="627" operator="containsText" text="E">
      <formula>NOT(ISERROR(SEARCH("E",L31)))</formula>
    </cfRule>
    <cfRule type="containsText" dxfId="372" priority="628" operator="containsText" text="p">
      <formula>NOT(ISERROR(SEARCH("p",L31)))</formula>
    </cfRule>
    <cfRule type="containsText" dxfId="371" priority="631" operator="containsText" text="E">
      <formula>NOT(ISERROR(SEARCH("E",L31)))</formula>
    </cfRule>
    <cfRule type="containsText" dxfId="370" priority="632" operator="containsText" text="p">
      <formula>NOT(ISERROR(SEARCH("p",L31)))</formula>
    </cfRule>
    <cfRule type="containsText" dxfId="369" priority="1402" operator="containsText" text="E">
      <formula>NOT(ISERROR(SEARCH("E",L31)))</formula>
    </cfRule>
    <cfRule type="containsText" dxfId="368" priority="1403" operator="containsText" text="p">
      <formula>NOT(ISERROR(SEARCH("p",L31)))</formula>
    </cfRule>
  </conditionalFormatting>
  <conditionalFormatting sqref="L43">
    <cfRule type="containsText" dxfId="367" priority="596" operator="containsText" text="p">
      <formula>NOT(ISERROR(SEARCH("p",L43)))</formula>
    </cfRule>
    <cfRule type="containsText" dxfId="366" priority="598" operator="containsText" text="E">
      <formula>NOT(ISERROR(SEARCH("E",L43)))</formula>
    </cfRule>
    <cfRule type="containsText" dxfId="365" priority="599" operator="containsText" text="p">
      <formula>NOT(ISERROR(SEARCH("p",L43)))</formula>
    </cfRule>
    <cfRule type="containsText" dxfId="364" priority="604" operator="containsText" text="E">
      <formula>NOT(ISERROR(SEARCH("E",L43)))</formula>
    </cfRule>
    <cfRule type="containsText" dxfId="363" priority="605" operator="containsText" text="p">
      <formula>NOT(ISERROR(SEARCH("p",L43)))</formula>
    </cfRule>
    <cfRule type="containsText" dxfId="362" priority="608" operator="containsText" text="E">
      <formula>NOT(ISERROR(SEARCH("E",L43)))</formula>
    </cfRule>
    <cfRule type="containsText" dxfId="361" priority="609" operator="containsText" text="p">
      <formula>NOT(ISERROR(SEARCH("p",L43)))</formula>
    </cfRule>
    <cfRule type="containsText" dxfId="360" priority="612" operator="containsText" text="E">
      <formula>NOT(ISERROR(SEARCH("E",L43)))</formula>
    </cfRule>
    <cfRule type="containsText" dxfId="359" priority="613" operator="containsText" text="p">
      <formula>NOT(ISERROR(SEARCH("p",L43)))</formula>
    </cfRule>
    <cfRule type="containsText" dxfId="358" priority="1373" operator="containsText" text="E">
      <formula>NOT(ISERROR(SEARCH("E",L43)))</formula>
    </cfRule>
    <cfRule type="containsText" dxfId="357" priority="1374" operator="containsText" text="p">
      <formula>NOT(ISERROR(SEARCH("p",L43)))</formula>
    </cfRule>
  </conditionalFormatting>
  <conditionalFormatting sqref="L47 L49 L51 L53">
    <cfRule type="containsText" dxfId="356" priority="571" operator="containsText" text="p">
      <formula>NOT(ISERROR(SEARCH("p",L47)))</formula>
    </cfRule>
    <cfRule type="containsText" dxfId="355" priority="573" operator="containsText" text="E">
      <formula>NOT(ISERROR(SEARCH("E",L47)))</formula>
    </cfRule>
    <cfRule type="containsText" dxfId="354" priority="574" operator="containsText" text="p">
      <formula>NOT(ISERROR(SEARCH("p",L47)))</formula>
    </cfRule>
    <cfRule type="containsText" dxfId="353" priority="579" operator="containsText" text="E">
      <formula>NOT(ISERROR(SEARCH("E",L47)))</formula>
    </cfRule>
    <cfRule type="containsText" dxfId="352" priority="580" operator="containsText" text="p">
      <formula>NOT(ISERROR(SEARCH("p",L47)))</formula>
    </cfRule>
    <cfRule type="containsText" dxfId="351" priority="583" operator="containsText" text="E">
      <formula>NOT(ISERROR(SEARCH("E",L47)))</formula>
    </cfRule>
    <cfRule type="containsText" dxfId="350" priority="584" operator="containsText" text="p">
      <formula>NOT(ISERROR(SEARCH("p",L47)))</formula>
    </cfRule>
    <cfRule type="containsText" dxfId="349" priority="587" operator="containsText" text="E">
      <formula>NOT(ISERROR(SEARCH("E",L47)))</formula>
    </cfRule>
    <cfRule type="containsText" dxfId="348" priority="588" operator="containsText" text="p">
      <formula>NOT(ISERROR(SEARCH("p",L47)))</formula>
    </cfRule>
    <cfRule type="containsText" dxfId="347" priority="592" operator="containsText" text="E">
      <formula>NOT(ISERROR(SEARCH("E",L47)))</formula>
    </cfRule>
    <cfRule type="containsText" dxfId="346" priority="593" operator="containsText" text="p">
      <formula>NOT(ISERROR(SEARCH("p",L47)))</formula>
    </cfRule>
  </conditionalFormatting>
  <conditionalFormatting sqref="L56:L57">
    <cfRule type="containsText" dxfId="345" priority="568" operator="containsText" text="p">
      <formula>NOT(ISERROR(SEARCH("p",L56)))</formula>
    </cfRule>
  </conditionalFormatting>
  <conditionalFormatting sqref="L57">
    <cfRule type="containsText" dxfId="344" priority="546" operator="containsText" text="p">
      <formula>NOT(ISERROR(SEARCH("p",L57)))</formula>
    </cfRule>
    <cfRule type="containsText" dxfId="343" priority="548" operator="containsText" text="E">
      <formula>NOT(ISERROR(SEARCH("E",L57)))</formula>
    </cfRule>
    <cfRule type="containsText" dxfId="342" priority="549" operator="containsText" text="p">
      <formula>NOT(ISERROR(SEARCH("p",L57)))</formula>
    </cfRule>
    <cfRule type="containsText" dxfId="341" priority="554" operator="containsText" text="E">
      <formula>NOT(ISERROR(SEARCH("E",L57)))</formula>
    </cfRule>
    <cfRule type="containsText" dxfId="340" priority="555" operator="containsText" text="p">
      <formula>NOT(ISERROR(SEARCH("p",L57)))</formula>
    </cfRule>
    <cfRule type="containsText" dxfId="339" priority="558" operator="containsText" text="E">
      <formula>NOT(ISERROR(SEARCH("E",L57)))</formula>
    </cfRule>
    <cfRule type="containsText" dxfId="338" priority="559" operator="containsText" text="p">
      <formula>NOT(ISERROR(SEARCH("p",L57)))</formula>
    </cfRule>
    <cfRule type="containsText" dxfId="337" priority="562" operator="containsText" text="E">
      <formula>NOT(ISERROR(SEARCH("E",L57)))</formula>
    </cfRule>
    <cfRule type="containsText" dxfId="336" priority="563" operator="containsText" text="p">
      <formula>NOT(ISERROR(SEARCH("p",L57)))</formula>
    </cfRule>
    <cfRule type="containsText" dxfId="335" priority="567" operator="containsText" text="E">
      <formula>NOT(ISERROR(SEARCH("E",L57)))</formula>
    </cfRule>
  </conditionalFormatting>
  <conditionalFormatting sqref="L63">
    <cfRule type="containsText" dxfId="334" priority="486" operator="containsText" text="p">
      <formula>NOT(ISERROR(SEARCH("p",L63)))</formula>
    </cfRule>
    <cfRule type="containsText" dxfId="333" priority="488" operator="containsText" text="E">
      <formula>NOT(ISERROR(SEARCH("E",L63)))</formula>
    </cfRule>
    <cfRule type="containsText" dxfId="332" priority="489" operator="containsText" text="p">
      <formula>NOT(ISERROR(SEARCH("p",L63)))</formula>
    </cfRule>
    <cfRule type="containsText" dxfId="331" priority="494" operator="containsText" text="E">
      <formula>NOT(ISERROR(SEARCH("E",L63)))</formula>
    </cfRule>
    <cfRule type="containsText" dxfId="330" priority="495" operator="containsText" text="p">
      <formula>NOT(ISERROR(SEARCH("p",L63)))</formula>
    </cfRule>
  </conditionalFormatting>
  <conditionalFormatting sqref="L80:M81">
    <cfRule type="containsText" dxfId="329" priority="430" operator="containsText" text="0">
      <formula>NOT(ISERROR(SEARCH("0",L80)))</formula>
    </cfRule>
    <cfRule type="containsText" dxfId="328" priority="431" operator="containsText" text="p">
      <formula>NOT(ISERROR(SEARCH("p",L80)))</formula>
    </cfRule>
  </conditionalFormatting>
  <conditionalFormatting sqref="L81:M81">
    <cfRule type="containsText" dxfId="327" priority="426" operator="containsText" text="p">
      <formula>NOT(ISERROR(SEARCH("p",L81)))</formula>
    </cfRule>
    <cfRule type="containsText" dxfId="326" priority="428" operator="containsText" text="E">
      <formula>NOT(ISERROR(SEARCH("E",L81)))</formula>
    </cfRule>
    <cfRule type="containsText" dxfId="325" priority="429" operator="containsText" text="p">
      <formula>NOT(ISERROR(SEARCH("p",L81)))</formula>
    </cfRule>
  </conditionalFormatting>
  <conditionalFormatting sqref="L33:Q33">
    <cfRule type="containsText" dxfId="324" priority="1340" operator="containsText" text="p">
      <formula>NOT(ISERROR(SEARCH("p",L33)))</formula>
    </cfRule>
    <cfRule type="containsText" dxfId="323" priority="1378" operator="containsText" text="E">
      <formula>NOT(ISERROR(SEARCH("E",L33)))</formula>
    </cfRule>
  </conditionalFormatting>
  <conditionalFormatting sqref="L35:Q35">
    <cfRule type="containsText" dxfId="322" priority="1333" operator="containsText" text="p">
      <formula>NOT(ISERROR(SEARCH("p",L35)))</formula>
    </cfRule>
    <cfRule type="containsText" dxfId="321" priority="1398" operator="containsText" text="E">
      <formula>NOT(ISERROR(SEARCH("E",L35)))</formula>
    </cfRule>
  </conditionalFormatting>
  <conditionalFormatting sqref="L37:Q37">
    <cfRule type="containsText" dxfId="320" priority="1326" operator="containsText" text="p">
      <formula>NOT(ISERROR(SEARCH("p",L37)))</formula>
    </cfRule>
    <cfRule type="containsText" dxfId="319" priority="1394" operator="containsText" text="E">
      <formula>NOT(ISERROR(SEARCH("E",L37)))</formula>
    </cfRule>
  </conditionalFormatting>
  <conditionalFormatting sqref="L39:Q39">
    <cfRule type="containsText" dxfId="318" priority="1105" operator="containsText" text="p">
      <formula>NOT(ISERROR(SEARCH("p",L39)))</formula>
    </cfRule>
    <cfRule type="containsText" dxfId="317" priority="1111" operator="containsText" text="E">
      <formula>NOT(ISERROR(SEARCH("E",L39)))</formula>
    </cfRule>
  </conditionalFormatting>
  <conditionalFormatting sqref="L41:Q41">
    <cfRule type="containsText" dxfId="316" priority="1319" operator="containsText" text="p">
      <formula>NOT(ISERROR(SEARCH("p",L41)))</formula>
    </cfRule>
    <cfRule type="containsText" dxfId="315" priority="1390" operator="containsText" text="E">
      <formula>NOT(ISERROR(SEARCH("E",L41)))</formula>
    </cfRule>
  </conditionalFormatting>
  <conditionalFormatting sqref="L59:Q59">
    <cfRule type="containsText" dxfId="314" priority="496" operator="containsText" text="p">
      <formula>NOT(ISERROR(SEARCH("p",L59)))</formula>
    </cfRule>
    <cfRule type="containsText" dxfId="313" priority="498" operator="containsText" text="E">
      <formula>NOT(ISERROR(SEARCH("E",L59)))</formula>
    </cfRule>
    <cfRule type="containsText" dxfId="312" priority="499" operator="containsText" text="p">
      <formula>NOT(ISERROR(SEARCH("p",L59)))</formula>
    </cfRule>
    <cfRule type="containsText" dxfId="311" priority="504" operator="containsText" text="E">
      <formula>NOT(ISERROR(SEARCH("E",L59)))</formula>
    </cfRule>
    <cfRule type="containsText" dxfId="310" priority="505" operator="containsText" text="p">
      <formula>NOT(ISERROR(SEARCH("p",L59)))</formula>
    </cfRule>
    <cfRule type="containsText" dxfId="309" priority="508" operator="containsText" text="E">
      <formula>NOT(ISERROR(SEARCH("E",L59)))</formula>
    </cfRule>
    <cfRule type="containsText" dxfId="308" priority="509" operator="containsText" text="p">
      <formula>NOT(ISERROR(SEARCH("p",L59)))</formula>
    </cfRule>
    <cfRule type="containsText" dxfId="307" priority="512" operator="containsText" text="E">
      <formula>NOT(ISERROR(SEARCH("E",L59)))</formula>
    </cfRule>
    <cfRule type="containsText" dxfId="306" priority="513" operator="containsText" text="p">
      <formula>NOT(ISERROR(SEARCH("p",L59)))</formula>
    </cfRule>
    <cfRule type="containsText" dxfId="305" priority="517" operator="containsText" text="E">
      <formula>NOT(ISERROR(SEARCH("E",L59)))</formula>
    </cfRule>
    <cfRule type="containsText" dxfId="304" priority="1369" operator="containsText" text="E">
      <formula>NOT(ISERROR(SEARCH("E",L59)))</formula>
    </cfRule>
  </conditionalFormatting>
  <conditionalFormatting sqref="L65:Q65">
    <cfRule type="containsText" dxfId="303" priority="475" operator="containsText" text="p">
      <formula>NOT(ISERROR(SEARCH("p",L65)))</formula>
    </cfRule>
    <cfRule type="containsText" dxfId="302" priority="477" operator="containsText" text="E">
      <formula>NOT(ISERROR(SEARCH("E",L65)))</formula>
    </cfRule>
    <cfRule type="containsText" dxfId="301" priority="478" operator="containsText" text="p">
      <formula>NOT(ISERROR(SEARCH("p",L65)))</formula>
    </cfRule>
    <cfRule type="containsText" dxfId="300" priority="483" operator="containsText" text="E">
      <formula>NOT(ISERROR(SEARCH("E",L65)))</formula>
    </cfRule>
    <cfRule type="containsText" dxfId="299" priority="1291" operator="containsText" text="p">
      <formula>NOT(ISERROR(SEARCH("p",L65)))</formula>
    </cfRule>
    <cfRule type="containsText" dxfId="298" priority="1360" operator="containsText" text="E">
      <formula>NOT(ISERROR(SEARCH("E",L65)))</formula>
    </cfRule>
  </conditionalFormatting>
  <conditionalFormatting sqref="L67:Q67">
    <cfRule type="containsText" dxfId="297" priority="464" operator="containsText" text="p">
      <formula>NOT(ISERROR(SEARCH("p",L67)))</formula>
    </cfRule>
    <cfRule type="containsText" dxfId="296" priority="466" operator="containsText" text="E">
      <formula>NOT(ISERROR(SEARCH("E",L67)))</formula>
    </cfRule>
    <cfRule type="containsText" dxfId="295" priority="467" operator="containsText" text="p">
      <formula>NOT(ISERROR(SEARCH("p",L67)))</formula>
    </cfRule>
    <cfRule type="containsText" dxfId="294" priority="472" operator="containsText" text="E">
      <formula>NOT(ISERROR(SEARCH("E",L67)))</formula>
    </cfRule>
    <cfRule type="containsText" dxfId="293" priority="1284" operator="containsText" text="p">
      <formula>NOT(ISERROR(SEARCH("p",L67)))</formula>
    </cfRule>
    <cfRule type="containsText" dxfId="292" priority="1355" operator="containsText" text="E">
      <formula>NOT(ISERROR(SEARCH("E",L67)))</formula>
    </cfRule>
  </conditionalFormatting>
  <conditionalFormatting sqref="L75:Q75">
    <cfRule type="containsText" dxfId="291" priority="63" operator="containsText" text="p">
      <formula>NOT(ISERROR(SEARCH("p",L75)))</formula>
    </cfRule>
    <cfRule type="containsText" dxfId="290" priority="65" operator="containsText" text="E">
      <formula>NOT(ISERROR(SEARCH("E",L75)))</formula>
    </cfRule>
    <cfRule type="containsText" dxfId="289" priority="66" operator="containsText" text="p">
      <formula>NOT(ISERROR(SEARCH("p",L75)))</formula>
    </cfRule>
    <cfRule type="containsText" dxfId="288" priority="71" operator="containsText" text="E">
      <formula>NOT(ISERROR(SEARCH("E",L75)))</formula>
    </cfRule>
    <cfRule type="containsText" dxfId="287" priority="110" operator="containsText" text="p">
      <formula>NOT(ISERROR(SEARCH("p",L75)))</formula>
    </cfRule>
    <cfRule type="containsText" dxfId="286" priority="116" operator="containsText" text="E">
      <formula>NOT(ISERROR(SEARCH("E",L75)))</formula>
    </cfRule>
  </conditionalFormatting>
  <conditionalFormatting sqref="L77:Q77">
    <cfRule type="containsText" dxfId="285" priority="454" operator="containsText" text="p">
      <formula>NOT(ISERROR(SEARCH("p",L77)))</formula>
    </cfRule>
    <cfRule type="containsText" dxfId="284" priority="456" operator="containsText" text="E">
      <formula>NOT(ISERROR(SEARCH("E",L77)))</formula>
    </cfRule>
    <cfRule type="containsText" dxfId="283" priority="457" operator="containsText" text="p">
      <formula>NOT(ISERROR(SEARCH("p",L77)))</formula>
    </cfRule>
    <cfRule type="containsText" dxfId="282" priority="462" operator="containsText" text="E">
      <formula>NOT(ISERROR(SEARCH("E",L77)))</formula>
    </cfRule>
    <cfRule type="containsText" dxfId="281" priority="1178" operator="containsText" text="p">
      <formula>NOT(ISERROR(SEARCH("p",L77)))</formula>
    </cfRule>
    <cfRule type="containsText" dxfId="280" priority="1184" operator="containsText" text="E">
      <formula>NOT(ISERROR(SEARCH("E",L77)))</formula>
    </cfRule>
  </conditionalFormatting>
  <conditionalFormatting sqref="L79:Q79">
    <cfRule type="containsText" dxfId="279" priority="444" operator="containsText" text="p">
      <formula>NOT(ISERROR(SEARCH("p",L79)))</formula>
    </cfRule>
    <cfRule type="containsText" dxfId="278" priority="446" operator="containsText" text="E">
      <formula>NOT(ISERROR(SEARCH("E",L79)))</formula>
    </cfRule>
    <cfRule type="containsText" dxfId="277" priority="447" operator="containsText" text="p">
      <formula>NOT(ISERROR(SEARCH("p",L79)))</formula>
    </cfRule>
    <cfRule type="containsText" dxfId="276" priority="452" operator="containsText" text="E">
      <formula>NOT(ISERROR(SEARCH("E",L79)))</formula>
    </cfRule>
  </conditionalFormatting>
  <conditionalFormatting sqref="L19:R19 L23:R24 L21:R21">
    <cfRule type="containsText" dxfId="275" priority="1408" operator="containsText" text="E">
      <formula>NOT(ISERROR(SEARCH("E",L19)))</formula>
    </cfRule>
  </conditionalFormatting>
  <conditionalFormatting sqref="L59:R59">
    <cfRule type="containsText" dxfId="274" priority="518" operator="containsText" text="p">
      <formula>NOT(ISERROR(SEARCH("p",L59)))</formula>
    </cfRule>
    <cfRule type="containsText" dxfId="273" priority="1298" operator="containsText" text="p">
      <formula>NOT(ISERROR(SEARCH("p",L59)))</formula>
    </cfRule>
  </conditionalFormatting>
  <conditionalFormatting sqref="L60:R60">
    <cfRule type="containsText" dxfId="272" priority="50" operator="containsText" text="E">
      <formula>NOT(ISERROR(SEARCH("E",L60)))</formula>
    </cfRule>
  </conditionalFormatting>
  <conditionalFormatting sqref="L68:R68">
    <cfRule type="containsText" dxfId="271" priority="36" operator="containsText" text="E">
      <formula>NOT(ISERROR(SEARCH("E",L68)))</formula>
    </cfRule>
  </conditionalFormatting>
  <conditionalFormatting sqref="L79:R79">
    <cfRule type="containsText" dxfId="270" priority="1277" operator="containsText" text="p">
      <formula>NOT(ISERROR(SEARCH("p",L79)))</formula>
    </cfRule>
    <cfRule type="containsText" dxfId="269" priority="1351" operator="containsText" text="E">
      <formula>NOT(ISERROR(SEARCH("E",L79)))</formula>
    </cfRule>
  </conditionalFormatting>
  <conditionalFormatting sqref="L82:R82">
    <cfRule type="containsText" dxfId="268" priority="21" operator="containsText" text="E">
      <formula>NOT(ISERROR(SEARCH("E",L82)))</formula>
    </cfRule>
  </conditionalFormatting>
  <conditionalFormatting sqref="L106:R106">
    <cfRule type="containsText" dxfId="267" priority="6" operator="containsText" text="E">
      <formula>NOT(ISERROR(SEARCH("E",L106)))</formula>
    </cfRule>
  </conditionalFormatting>
  <conditionalFormatting sqref="L29:T29">
    <cfRule type="containsText" dxfId="266" priority="176" operator="containsText" text="p">
      <formula>NOT(ISERROR(SEARCH("p",L29)))</formula>
    </cfRule>
  </conditionalFormatting>
  <conditionalFormatting sqref="L31:T31">
    <cfRule type="containsText" dxfId="265" priority="1582" operator="containsText" text="p">
      <formula>NOT(ISERROR(SEARCH("p",L31)))</formula>
    </cfRule>
  </conditionalFormatting>
  <conditionalFormatting sqref="N96:N98">
    <cfRule type="containsText" dxfId="264" priority="325" operator="containsText" text="0">
      <formula>NOT(ISERROR(SEARCH("0",N96)))</formula>
    </cfRule>
    <cfRule type="containsText" dxfId="263" priority="326" operator="containsText" text="p">
      <formula>NOT(ISERROR(SEARCH("p",N96)))</formula>
    </cfRule>
  </conditionalFormatting>
  <conditionalFormatting sqref="N97">
    <cfRule type="containsText" dxfId="262" priority="311" operator="containsText" text="p">
      <formula>NOT(ISERROR(SEARCH("p",N97)))</formula>
    </cfRule>
    <cfRule type="containsText" dxfId="261" priority="313" operator="containsText" text="E">
      <formula>NOT(ISERROR(SEARCH("E",N97)))</formula>
    </cfRule>
    <cfRule type="containsText" dxfId="260" priority="314" operator="containsText" text="p">
      <formula>NOT(ISERROR(SEARCH("p",N97)))</formula>
    </cfRule>
    <cfRule type="containsText" dxfId="259" priority="319" operator="containsText" text="E">
      <formula>NOT(ISERROR(SEARCH("E",N97)))</formula>
    </cfRule>
    <cfRule type="containsText" dxfId="258" priority="320" operator="containsText" text="p">
      <formula>NOT(ISERROR(SEARCH("p",N97)))</formula>
    </cfRule>
    <cfRule type="containsText" dxfId="257" priority="323" operator="containsText" text="E">
      <formula>NOT(ISERROR(SEARCH("E",N97)))</formula>
    </cfRule>
    <cfRule type="containsText" dxfId="256" priority="324" operator="containsText" text="p">
      <formula>NOT(ISERROR(SEARCH("p",N97)))</formula>
    </cfRule>
  </conditionalFormatting>
  <conditionalFormatting sqref="N99">
    <cfRule type="containsText" dxfId="255" priority="295" operator="containsText" text="p">
      <formula>NOT(ISERROR(SEARCH("p",N99)))</formula>
    </cfRule>
    <cfRule type="containsText" dxfId="254" priority="297" operator="containsText" text="E">
      <formula>NOT(ISERROR(SEARCH("E",N99)))</formula>
    </cfRule>
    <cfRule type="containsText" dxfId="253" priority="298" operator="containsText" text="p">
      <formula>NOT(ISERROR(SEARCH("p",N99)))</formula>
    </cfRule>
    <cfRule type="containsText" dxfId="252" priority="303" operator="containsText" text="E">
      <formula>NOT(ISERROR(SEARCH("E",N99)))</formula>
    </cfRule>
    <cfRule type="containsText" dxfId="251" priority="304" operator="containsText" text="p">
      <formula>NOT(ISERROR(SEARCH("p",N99)))</formula>
    </cfRule>
    <cfRule type="containsText" dxfId="250" priority="307" operator="containsText" text="E">
      <formula>NOT(ISERROR(SEARCH("E",N99)))</formula>
    </cfRule>
    <cfRule type="containsText" dxfId="249" priority="308" operator="containsText" text="p">
      <formula>NOT(ISERROR(SEARCH("p",N99)))</formula>
    </cfRule>
    <cfRule type="containsText" dxfId="248" priority="309" operator="containsText" text="0">
      <formula>NOT(ISERROR(SEARCH("0",N99)))</formula>
    </cfRule>
    <cfRule type="containsText" dxfId="247" priority="310" operator="containsText" text="p">
      <formula>NOT(ISERROR(SEARCH("p",N99)))</formula>
    </cfRule>
  </conditionalFormatting>
  <conditionalFormatting sqref="N33:Q33">
    <cfRule type="containsText" dxfId="246" priority="1339" operator="containsText" text="E">
      <formula>NOT(ISERROR(SEARCH("E",N33)))</formula>
    </cfRule>
  </conditionalFormatting>
  <conditionalFormatting sqref="N35:Q35">
    <cfRule type="containsText" dxfId="245" priority="1332" operator="containsText" text="E">
      <formula>NOT(ISERROR(SEARCH("E",N35)))</formula>
    </cfRule>
  </conditionalFormatting>
  <conditionalFormatting sqref="N37:Q37">
    <cfRule type="containsText" dxfId="244" priority="1325" operator="containsText" text="E">
      <formula>NOT(ISERROR(SEARCH("E",N37)))</formula>
    </cfRule>
  </conditionalFormatting>
  <conditionalFormatting sqref="N39:Q39">
    <cfRule type="containsText" dxfId="243" priority="1104" operator="containsText" text="E">
      <formula>NOT(ISERROR(SEARCH("E",N39)))</formula>
    </cfRule>
  </conditionalFormatting>
  <conditionalFormatting sqref="N41:Q41">
    <cfRule type="containsText" dxfId="242" priority="1318" operator="containsText" text="E">
      <formula>NOT(ISERROR(SEARCH("E",N41)))</formula>
    </cfRule>
  </conditionalFormatting>
  <conditionalFormatting sqref="N65:Q65">
    <cfRule type="containsText" dxfId="241" priority="1266" operator="containsText" text="p">
      <formula>NOT(ISERROR(SEARCH("p",N65)))</formula>
    </cfRule>
    <cfRule type="containsText" dxfId="240" priority="1290" operator="containsText" text="E">
      <formula>NOT(ISERROR(SEARCH("E",N65)))</formula>
    </cfRule>
  </conditionalFormatting>
  <conditionalFormatting sqref="N67:Q67">
    <cfRule type="containsText" dxfId="239" priority="1260" operator="containsText" text="p">
      <formula>NOT(ISERROR(SEARCH("p",N67)))</formula>
    </cfRule>
    <cfRule type="containsText" dxfId="238" priority="1283" operator="containsText" text="E">
      <formula>NOT(ISERROR(SEARCH("E",N67)))</formula>
    </cfRule>
  </conditionalFormatting>
  <conditionalFormatting sqref="N75:Q75">
    <cfRule type="containsText" dxfId="237" priority="104" operator="containsText" text="p">
      <formula>NOT(ISERROR(SEARCH("p",N75)))</formula>
    </cfRule>
    <cfRule type="containsText" dxfId="236" priority="109" operator="containsText" text="E">
      <formula>NOT(ISERROR(SEARCH("E",N75)))</formula>
    </cfRule>
  </conditionalFormatting>
  <conditionalFormatting sqref="N77:Q77">
    <cfRule type="containsText" dxfId="235" priority="1172" operator="containsText" text="p">
      <formula>NOT(ISERROR(SEARCH("p",N77)))</formula>
    </cfRule>
    <cfRule type="containsText" dxfId="234" priority="1177" operator="containsText" text="E">
      <formula>NOT(ISERROR(SEARCH("E",N77)))</formula>
    </cfRule>
  </conditionalFormatting>
  <conditionalFormatting sqref="N79:Q79">
    <cfRule type="containsText" dxfId="233" priority="1254" operator="containsText" text="p">
      <formula>NOT(ISERROR(SEARCH("p",N79)))</formula>
    </cfRule>
    <cfRule type="containsText" dxfId="232" priority="1276" operator="containsText" text="E">
      <formula>NOT(ISERROR(SEARCH("E",N79)))</formula>
    </cfRule>
  </conditionalFormatting>
  <conditionalFormatting sqref="N33:R33 N35:R35 N37:R37">
    <cfRule type="containsText" dxfId="231" priority="1233" operator="containsText" text="p">
      <formula>NOT(ISERROR(SEARCH("p",N33)))</formula>
    </cfRule>
  </conditionalFormatting>
  <conditionalFormatting sqref="N39:R39">
    <cfRule type="containsText" dxfId="230" priority="1098" operator="containsText" text="p">
      <formula>NOT(ISERROR(SEARCH("p",N39)))</formula>
    </cfRule>
  </conditionalFormatting>
  <conditionalFormatting sqref="N59:R59">
    <cfRule type="containsText" dxfId="229" priority="1297" operator="containsText" text="E">
      <formula>NOT(ISERROR(SEARCH("E",N59)))</formula>
    </cfRule>
  </conditionalFormatting>
  <conditionalFormatting sqref="O65:Q65 P67:R67">
    <cfRule type="containsText" dxfId="228" priority="1212" operator="containsText" text="p">
      <formula>NOT(ISERROR(SEARCH("p",O65)))</formula>
    </cfRule>
  </conditionalFormatting>
  <conditionalFormatting sqref="O65:Q65">
    <cfRule type="containsText" dxfId="227" priority="1265" operator="containsText" text="E">
      <formula>NOT(ISERROR(SEARCH("E",O65)))</formula>
    </cfRule>
  </conditionalFormatting>
  <conditionalFormatting sqref="O67:Q67">
    <cfRule type="containsText" dxfId="226" priority="1247" operator="containsText" text="p">
      <formula>NOT(ISERROR(SEARCH("p",O67)))</formula>
    </cfRule>
    <cfRule type="containsText" dxfId="225" priority="1259" operator="containsText" text="E">
      <formula>NOT(ISERROR(SEARCH("E",O67)))</formula>
    </cfRule>
  </conditionalFormatting>
  <conditionalFormatting sqref="O75:Q75">
    <cfRule type="containsText" dxfId="224" priority="97" operator="containsText" text="p">
      <formula>NOT(ISERROR(SEARCH("p",O75)))</formula>
    </cfRule>
    <cfRule type="containsText" dxfId="223" priority="103" operator="containsText" text="E">
      <formula>NOT(ISERROR(SEARCH("E",O75)))</formula>
    </cfRule>
  </conditionalFormatting>
  <conditionalFormatting sqref="O77:Q77">
    <cfRule type="containsText" dxfId="222" priority="1165" operator="containsText" text="p">
      <formula>NOT(ISERROR(SEARCH("p",O77)))</formula>
    </cfRule>
    <cfRule type="containsText" dxfId="221" priority="1171" operator="containsText" text="E">
      <formula>NOT(ISERROR(SEARCH("E",O77)))</formula>
    </cfRule>
  </conditionalFormatting>
  <conditionalFormatting sqref="O79:Q79">
    <cfRule type="containsText" dxfId="220" priority="1240" operator="containsText" text="p">
      <formula>NOT(ISERROR(SEARCH("p",O79)))</formula>
    </cfRule>
    <cfRule type="containsText" dxfId="219" priority="1253" operator="containsText" text="E">
      <formula>NOT(ISERROR(SEARCH("E",O79)))</formula>
    </cfRule>
  </conditionalFormatting>
  <conditionalFormatting sqref="P80:P81">
    <cfRule type="containsText" dxfId="218" priority="277" operator="containsText" text="0">
      <formula>NOT(ISERROR(SEARCH("0",P80)))</formula>
    </cfRule>
    <cfRule type="containsText" dxfId="217" priority="278" operator="containsText" text="p">
      <formula>NOT(ISERROR(SEARCH("p",P80)))</formula>
    </cfRule>
  </conditionalFormatting>
  <conditionalFormatting sqref="P81">
    <cfRule type="containsText" dxfId="216" priority="243" operator="containsText" text="p">
      <formula>NOT(ISERROR(SEARCH("p",P81)))</formula>
    </cfRule>
    <cfRule type="containsText" dxfId="215" priority="245" operator="containsText" text="E">
      <formula>NOT(ISERROR(SEARCH("E",P81)))</formula>
    </cfRule>
    <cfRule type="containsText" dxfId="214" priority="246" operator="containsText" text="p">
      <formula>NOT(ISERROR(SEARCH("p",P81)))</formula>
    </cfRule>
    <cfRule type="containsText" dxfId="213" priority="251" operator="containsText" text="E">
      <formula>NOT(ISERROR(SEARCH("E",P81)))</formula>
    </cfRule>
    <cfRule type="containsText" dxfId="212" priority="252" operator="containsText" text="p">
      <formula>NOT(ISERROR(SEARCH("p",P81)))</formula>
    </cfRule>
    <cfRule type="containsText" dxfId="211" priority="255" operator="containsText" text="E">
      <formula>NOT(ISERROR(SEARCH("E",P81)))</formula>
    </cfRule>
    <cfRule type="containsText" dxfId="210" priority="256" operator="containsText" text="p">
      <formula>NOT(ISERROR(SEARCH("p",P81)))</formula>
    </cfRule>
    <cfRule type="containsText" dxfId="209" priority="262" operator="containsText" text="E">
      <formula>NOT(ISERROR(SEARCH("E",P81)))</formula>
    </cfRule>
    <cfRule type="containsText" dxfId="208" priority="263" operator="containsText" text="p">
      <formula>NOT(ISERROR(SEARCH("p",P81)))</formula>
    </cfRule>
    <cfRule type="containsText" dxfId="207" priority="268" operator="containsText" text="E">
      <formula>NOT(ISERROR(SEARCH("E",P81)))</formula>
    </cfRule>
    <cfRule type="containsText" dxfId="206" priority="269" operator="containsText" text="p">
      <formula>NOT(ISERROR(SEARCH("p",P81)))</formula>
    </cfRule>
    <cfRule type="containsText" dxfId="205" priority="275" operator="containsText" text="E">
      <formula>NOT(ISERROR(SEARCH("E",P81)))</formula>
    </cfRule>
    <cfRule type="containsText" dxfId="204" priority="276" operator="containsText" text="p">
      <formula>NOT(ISERROR(SEARCH("p",P81)))</formula>
    </cfRule>
  </conditionalFormatting>
  <conditionalFormatting sqref="P67:Q67">
    <cfRule type="containsText" dxfId="203" priority="1246" operator="containsText" text="E">
      <formula>NOT(ISERROR(SEARCH("E",P67)))</formula>
    </cfRule>
  </conditionalFormatting>
  <conditionalFormatting sqref="P75:Q75">
    <cfRule type="containsText" dxfId="202" priority="90" operator="containsText" text="p">
      <formula>NOT(ISERROR(SEARCH("p",P75)))</formula>
    </cfRule>
    <cfRule type="containsText" dxfId="201" priority="96" operator="containsText" text="E">
      <formula>NOT(ISERROR(SEARCH("E",P75)))</formula>
    </cfRule>
  </conditionalFormatting>
  <conditionalFormatting sqref="P77:Q77">
    <cfRule type="containsText" dxfId="200" priority="1158" operator="containsText" text="p">
      <formula>NOT(ISERROR(SEARCH("p",P77)))</formula>
    </cfRule>
    <cfRule type="containsText" dxfId="199" priority="1164" operator="containsText" text="E">
      <formula>NOT(ISERROR(SEARCH("E",P77)))</formula>
    </cfRule>
  </conditionalFormatting>
  <conditionalFormatting sqref="P79:Q79">
    <cfRule type="containsText" dxfId="198" priority="1205" operator="containsText" text="p">
      <formula>NOT(ISERROR(SEARCH("p",P79)))</formula>
    </cfRule>
    <cfRule type="containsText" dxfId="197" priority="1239" operator="containsText" text="E">
      <formula>NOT(ISERROR(SEARCH("E",P79)))</formula>
    </cfRule>
  </conditionalFormatting>
  <conditionalFormatting sqref="Q63">
    <cfRule type="containsText" dxfId="196" priority="1216" operator="containsText" text="p">
      <formula>NOT(ISERROR(SEARCH("p",Q63)))</formula>
    </cfRule>
    <cfRule type="containsText" dxfId="195" priority="1218" operator="containsText" text="E">
      <formula>NOT(ISERROR(SEARCH("E",Q63)))</formula>
    </cfRule>
    <cfRule type="containsText" dxfId="194" priority="1219" operator="containsText" text="p">
      <formula>NOT(ISERROR(SEARCH("p",Q63)))</formula>
    </cfRule>
  </conditionalFormatting>
  <conditionalFormatting sqref="Q65 Q67:R67">
    <cfRule type="containsText" dxfId="193" priority="1211" operator="containsText" text="E">
      <formula>NOT(ISERROR(SEARCH("E",Q65)))</formula>
    </cfRule>
  </conditionalFormatting>
  <conditionalFormatting sqref="Q70">
    <cfRule type="containsText" dxfId="192" priority="1087" operator="containsText" text="p">
      <formula>NOT(ISERROR(SEARCH("p",Q70)))</formula>
    </cfRule>
  </conditionalFormatting>
  <conditionalFormatting sqref="Q75">
    <cfRule type="containsText" dxfId="191" priority="89" operator="containsText" text="E">
      <formula>NOT(ISERROR(SEARCH("E",Q75)))</formula>
    </cfRule>
  </conditionalFormatting>
  <conditionalFormatting sqref="Q77">
    <cfRule type="containsText" dxfId="190" priority="1157" operator="containsText" text="E">
      <formula>NOT(ISERROR(SEARCH("E",Q77)))</formula>
    </cfRule>
  </conditionalFormatting>
  <conditionalFormatting sqref="Q79">
    <cfRule type="containsText" dxfId="189" priority="1204" operator="containsText" text="E">
      <formula>NOT(ISERROR(SEARCH("E",Q79)))</formula>
    </cfRule>
  </conditionalFormatting>
  <conditionalFormatting sqref="Q100:Q101">
    <cfRule type="containsText" dxfId="188" priority="225" operator="containsText" text="0">
      <formula>NOT(ISERROR(SEARCH("0",Q100)))</formula>
    </cfRule>
    <cfRule type="containsText" dxfId="187" priority="226" operator="containsText" text="p">
      <formula>NOT(ISERROR(SEARCH("p",Q100)))</formula>
    </cfRule>
  </conditionalFormatting>
  <conditionalFormatting sqref="Q101">
    <cfRule type="containsText" dxfId="186" priority="213" operator="containsText" text="E">
      <formula>NOT(ISERROR(SEARCH("E",Q101)))</formula>
    </cfRule>
    <cfRule type="containsText" dxfId="185" priority="214" operator="containsText" text="p">
      <formula>NOT(ISERROR(SEARCH("p",Q101)))</formula>
    </cfRule>
    <cfRule type="containsText" dxfId="184" priority="219" operator="containsText" text="E">
      <formula>NOT(ISERROR(SEARCH("E",Q101)))</formula>
    </cfRule>
    <cfRule type="containsText" dxfId="183" priority="220" operator="containsText" text="p">
      <formula>NOT(ISERROR(SEARCH("p",Q101)))</formula>
    </cfRule>
    <cfRule type="containsText" dxfId="182" priority="223" operator="containsText" text="E">
      <formula>NOT(ISERROR(SEARCH("E",Q101)))</formula>
    </cfRule>
    <cfRule type="containsText" dxfId="181" priority="224" operator="containsText" text="p">
      <formula>NOT(ISERROR(SEARCH("p",Q101)))</formula>
    </cfRule>
  </conditionalFormatting>
  <conditionalFormatting sqref="Q101:Q102">
    <cfRule type="containsText" dxfId="180" priority="62" operator="containsText" text="p">
      <formula>NOT(ISERROR(SEARCH("p",Q101)))</formula>
    </cfRule>
  </conditionalFormatting>
  <conditionalFormatting sqref="Q102">
    <cfRule type="containsText" dxfId="179" priority="61" operator="containsText" text="0">
      <formula>NOT(ISERROR(SEARCH("0",Q102)))</formula>
    </cfRule>
  </conditionalFormatting>
  <conditionalFormatting sqref="Q33:R33 Q35:R35 Q37:R37 N41:R41">
    <cfRule type="containsText" dxfId="178" priority="1226" operator="containsText" text="p">
      <formula>NOT(ISERROR(SEARCH("p",N33)))</formula>
    </cfRule>
  </conditionalFormatting>
  <conditionalFormatting sqref="Q33:R33 Q35:R35 Q37:R37 Q41:R41">
    <cfRule type="containsText" dxfId="177" priority="1225" operator="containsText" text="E">
      <formula>NOT(ISERROR(SEARCH("E",Q33)))</formula>
    </cfRule>
  </conditionalFormatting>
  <conditionalFormatting sqref="Q33:R33 Q35:R35 Q37:R37">
    <cfRule type="containsText" dxfId="176" priority="1232" operator="containsText" text="E">
      <formula>NOT(ISERROR(SEARCH("E",Q33)))</formula>
    </cfRule>
  </conditionalFormatting>
  <conditionalFormatting sqref="Q39:R39">
    <cfRule type="containsText" dxfId="175" priority="1090" operator="containsText" text="E">
      <formula>NOT(ISERROR(SEARCH("E",Q39)))</formula>
    </cfRule>
    <cfRule type="containsText" dxfId="174" priority="1091" operator="containsText" text="p">
      <formula>NOT(ISERROR(SEARCH("p",Q39)))</formula>
    </cfRule>
    <cfRule type="containsText" dxfId="173" priority="1097" operator="containsText" text="E">
      <formula>NOT(ISERROR(SEARCH("E",Q39)))</formula>
    </cfRule>
  </conditionalFormatting>
  <conditionalFormatting sqref="Q75:R75">
    <cfRule type="containsText" dxfId="172" priority="82" operator="containsText" text="p">
      <formula>NOT(ISERROR(SEARCH("p",Q75)))</formula>
    </cfRule>
  </conditionalFormatting>
  <conditionalFormatting sqref="Q77:R77">
    <cfRule type="containsText" dxfId="171" priority="1150" operator="containsText" text="p">
      <formula>NOT(ISERROR(SEARCH("p",Q77)))</formula>
    </cfRule>
  </conditionalFormatting>
  <conditionalFormatting sqref="Q79:R79">
    <cfRule type="containsText" dxfId="170" priority="1197" operator="containsText" text="p">
      <formula>NOT(ISERROR(SEARCH("p",Q79)))</formula>
    </cfRule>
  </conditionalFormatting>
  <conditionalFormatting sqref="Q80:R80 N80:O81 T80:T81">
    <cfRule type="cellIs" dxfId="169" priority="1063" stopIfTrue="1" operator="equal">
      <formula>"P"</formula>
    </cfRule>
    <cfRule type="cellIs" dxfId="168" priority="1064" stopIfTrue="1" operator="equal">
      <formula>"E"</formula>
    </cfRule>
  </conditionalFormatting>
  <conditionalFormatting sqref="R75">
    <cfRule type="containsText" dxfId="167" priority="81" operator="containsText" text="E">
      <formula>NOT(ISERROR(SEARCH("E",R75)))</formula>
    </cfRule>
  </conditionalFormatting>
  <conditionalFormatting sqref="R77">
    <cfRule type="containsText" dxfId="166" priority="1149" operator="containsText" text="E">
      <formula>NOT(ISERROR(SEARCH("E",R77)))</formula>
    </cfRule>
  </conditionalFormatting>
  <conditionalFormatting sqref="R79">
    <cfRule type="containsText" dxfId="165" priority="1196" operator="containsText" text="E">
      <formula>NOT(ISERROR(SEARCH("E",R79)))</formula>
    </cfRule>
  </conditionalFormatting>
  <conditionalFormatting sqref="S80">
    <cfRule type="containsText" dxfId="164" priority="1057" operator="containsText" text="0">
      <formula>NOT(ISERROR(SEARCH("0",S80)))</formula>
    </cfRule>
    <cfRule type="containsText" dxfId="163" priority="1058" operator="containsText" text="p">
      <formula>NOT(ISERROR(SEARCH("p",S80)))</formula>
    </cfRule>
  </conditionalFormatting>
  <conditionalFormatting sqref="T102">
    <cfRule type="containsText" dxfId="162" priority="1075" operator="containsText" text="0">
      <formula>NOT(ISERROR(SEARCH("0",T102)))</formula>
    </cfRule>
    <cfRule type="containsText" dxfId="161" priority="1076" operator="containsText" text="p">
      <formula>NOT(ISERROR(SEARCH("p",T102)))</formula>
    </cfRule>
  </conditionalFormatting>
  <conditionalFormatting sqref="T104">
    <cfRule type="containsText" dxfId="160" priority="59" operator="containsText" text="0">
      <formula>NOT(ISERROR(SEARCH("0",T104)))</formula>
    </cfRule>
    <cfRule type="containsText" dxfId="159" priority="60" operator="containsText" text="p">
      <formula>NOT(ISERROR(SEARCH("p",T104)))</formula>
    </cfRule>
  </conditionalFormatting>
  <printOptions horizontalCentered="1" verticalCentered="1"/>
  <pageMargins left="3.937007874015748E-2" right="3.937007874015748E-2" top="0.35433070866141736" bottom="0.35433070866141736" header="0.31496062992125984" footer="0.31496062992125984"/>
  <pageSetup paperSize="8" scale="75" fitToWidth="0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0402E-0C36-4F8A-8F78-08B9B4DE278E}">
  <sheetPr codeName="Sheet4">
    <tabColor rgb="FF0070C0"/>
  </sheetPr>
  <dimension ref="A2:V73"/>
  <sheetViews>
    <sheetView showGridLines="0" topLeftCell="A37" zoomScale="55" zoomScaleNormal="55" zoomScaleSheetLayoutView="25" zoomScalePageLayoutView="55" workbookViewId="0">
      <selection activeCell="A68" sqref="A68:XFD109"/>
    </sheetView>
  </sheetViews>
  <sheetFormatPr defaultColWidth="9.26953125" defaultRowHeight="15.5"/>
  <cols>
    <col min="1" max="1" width="1.26953125" style="60" customWidth="1"/>
    <col min="2" max="2" width="44.26953125" style="86" customWidth="1"/>
    <col min="3" max="3" width="18.7265625" style="60" customWidth="1"/>
    <col min="4" max="4" width="6.54296875" style="135" customWidth="1"/>
    <col min="5" max="5" width="19.7265625" style="135" customWidth="1"/>
    <col min="6" max="6" width="21.453125" style="136" customWidth="1"/>
    <col min="7" max="7" width="16.54296875" style="136" customWidth="1"/>
    <col min="8" max="8" width="5.1796875" style="136" customWidth="1"/>
    <col min="9" max="20" width="8" style="136" customWidth="1"/>
    <col min="21" max="21" width="17.7265625" style="136" customWidth="1"/>
    <col min="22" max="22" width="24.26953125" style="60" customWidth="1"/>
    <col min="23" max="23" width="14.26953125" style="60" customWidth="1"/>
    <col min="24" max="24" width="20.26953125" style="60" customWidth="1"/>
    <col min="25" max="25" width="15.54296875" style="60" customWidth="1"/>
    <col min="26" max="26" width="18.26953125" style="60" customWidth="1"/>
    <col min="27" max="27" width="9.26953125" style="60" customWidth="1"/>
    <col min="28" max="240" width="9.26953125" style="60"/>
    <col min="241" max="241" width="2.26953125" style="60" customWidth="1"/>
    <col min="242" max="242" width="44.26953125" style="60" customWidth="1"/>
    <col min="243" max="243" width="18.7265625" style="60" customWidth="1"/>
    <col min="244" max="244" width="6.54296875" style="60" customWidth="1"/>
    <col min="245" max="245" width="22.26953125" style="60" customWidth="1"/>
    <col min="246" max="246" width="5" style="60" customWidth="1"/>
    <col min="247" max="258" width="4.7265625" style="60" customWidth="1"/>
    <col min="259" max="259" width="22" style="60" customWidth="1"/>
    <col min="260" max="260" width="9.7265625" style="60" customWidth="1"/>
    <col min="261" max="261" width="24.7265625" style="60" customWidth="1"/>
    <col min="262" max="262" width="9" style="60" customWidth="1"/>
    <col min="263" max="263" width="28.26953125" style="60" customWidth="1"/>
    <col min="264" max="264" width="9" style="60" customWidth="1"/>
    <col min="265" max="265" width="22.26953125" style="60" customWidth="1"/>
    <col min="266" max="266" width="9.7265625" style="60" customWidth="1"/>
    <col min="267" max="267" width="22.54296875" style="60" customWidth="1"/>
    <col min="268" max="268" width="9.453125" style="60" customWidth="1"/>
    <col min="269" max="496" width="9.26953125" style="60"/>
    <col min="497" max="497" width="2.26953125" style="60" customWidth="1"/>
    <col min="498" max="498" width="44.26953125" style="60" customWidth="1"/>
    <col min="499" max="499" width="18.7265625" style="60" customWidth="1"/>
    <col min="500" max="500" width="6.54296875" style="60" customWidth="1"/>
    <col min="501" max="501" width="22.26953125" style="60" customWidth="1"/>
    <col min="502" max="502" width="5" style="60" customWidth="1"/>
    <col min="503" max="514" width="4.7265625" style="60" customWidth="1"/>
    <col min="515" max="515" width="22" style="60" customWidth="1"/>
    <col min="516" max="516" width="9.7265625" style="60" customWidth="1"/>
    <col min="517" max="517" width="24.7265625" style="60" customWidth="1"/>
    <col min="518" max="518" width="9" style="60" customWidth="1"/>
    <col min="519" max="519" width="28.26953125" style="60" customWidth="1"/>
    <col min="520" max="520" width="9" style="60" customWidth="1"/>
    <col min="521" max="521" width="22.26953125" style="60" customWidth="1"/>
    <col min="522" max="522" width="9.7265625" style="60" customWidth="1"/>
    <col min="523" max="523" width="22.54296875" style="60" customWidth="1"/>
    <col min="524" max="524" width="9.453125" style="60" customWidth="1"/>
    <col min="525" max="752" width="9.26953125" style="60"/>
    <col min="753" max="753" width="2.26953125" style="60" customWidth="1"/>
    <col min="754" max="754" width="44.26953125" style="60" customWidth="1"/>
    <col min="755" max="755" width="18.7265625" style="60" customWidth="1"/>
    <col min="756" max="756" width="6.54296875" style="60" customWidth="1"/>
    <col min="757" max="757" width="22.26953125" style="60" customWidth="1"/>
    <col min="758" max="758" width="5" style="60" customWidth="1"/>
    <col min="759" max="770" width="4.7265625" style="60" customWidth="1"/>
    <col min="771" max="771" width="22" style="60" customWidth="1"/>
    <col min="772" max="772" width="9.7265625" style="60" customWidth="1"/>
    <col min="773" max="773" width="24.7265625" style="60" customWidth="1"/>
    <col min="774" max="774" width="9" style="60" customWidth="1"/>
    <col min="775" max="775" width="28.26953125" style="60" customWidth="1"/>
    <col min="776" max="776" width="9" style="60" customWidth="1"/>
    <col min="777" max="777" width="22.26953125" style="60" customWidth="1"/>
    <col min="778" max="778" width="9.7265625" style="60" customWidth="1"/>
    <col min="779" max="779" width="22.54296875" style="60" customWidth="1"/>
    <col min="780" max="780" width="9.453125" style="60" customWidth="1"/>
    <col min="781" max="1008" width="9.26953125" style="60"/>
    <col min="1009" max="1009" width="2.26953125" style="60" customWidth="1"/>
    <col min="1010" max="1010" width="44.26953125" style="60" customWidth="1"/>
    <col min="1011" max="1011" width="18.7265625" style="60" customWidth="1"/>
    <col min="1012" max="1012" width="6.54296875" style="60" customWidth="1"/>
    <col min="1013" max="1013" width="22.26953125" style="60" customWidth="1"/>
    <col min="1014" max="1014" width="5" style="60" customWidth="1"/>
    <col min="1015" max="1026" width="4.7265625" style="60" customWidth="1"/>
    <col min="1027" max="1027" width="22" style="60" customWidth="1"/>
    <col min="1028" max="1028" width="9.7265625" style="60" customWidth="1"/>
    <col min="1029" max="1029" width="24.7265625" style="60" customWidth="1"/>
    <col min="1030" max="1030" width="9" style="60" customWidth="1"/>
    <col min="1031" max="1031" width="28.26953125" style="60" customWidth="1"/>
    <col min="1032" max="1032" width="9" style="60" customWidth="1"/>
    <col min="1033" max="1033" width="22.26953125" style="60" customWidth="1"/>
    <col min="1034" max="1034" width="9.7265625" style="60" customWidth="1"/>
    <col min="1035" max="1035" width="22.54296875" style="60" customWidth="1"/>
    <col min="1036" max="1036" width="9.453125" style="60" customWidth="1"/>
    <col min="1037" max="1264" width="9.26953125" style="60"/>
    <col min="1265" max="1265" width="2.26953125" style="60" customWidth="1"/>
    <col min="1266" max="1266" width="44.26953125" style="60" customWidth="1"/>
    <col min="1267" max="1267" width="18.7265625" style="60" customWidth="1"/>
    <col min="1268" max="1268" width="6.54296875" style="60" customWidth="1"/>
    <col min="1269" max="1269" width="22.26953125" style="60" customWidth="1"/>
    <col min="1270" max="1270" width="5" style="60" customWidth="1"/>
    <col min="1271" max="1282" width="4.7265625" style="60" customWidth="1"/>
    <col min="1283" max="1283" width="22" style="60" customWidth="1"/>
    <col min="1284" max="1284" width="9.7265625" style="60" customWidth="1"/>
    <col min="1285" max="1285" width="24.7265625" style="60" customWidth="1"/>
    <col min="1286" max="1286" width="9" style="60" customWidth="1"/>
    <col min="1287" max="1287" width="28.26953125" style="60" customWidth="1"/>
    <col min="1288" max="1288" width="9" style="60" customWidth="1"/>
    <col min="1289" max="1289" width="22.26953125" style="60" customWidth="1"/>
    <col min="1290" max="1290" width="9.7265625" style="60" customWidth="1"/>
    <col min="1291" max="1291" width="22.54296875" style="60" customWidth="1"/>
    <col min="1292" max="1292" width="9.453125" style="60" customWidth="1"/>
    <col min="1293" max="1520" width="9.26953125" style="60"/>
    <col min="1521" max="1521" width="2.26953125" style="60" customWidth="1"/>
    <col min="1522" max="1522" width="44.26953125" style="60" customWidth="1"/>
    <col min="1523" max="1523" width="18.7265625" style="60" customWidth="1"/>
    <col min="1524" max="1524" width="6.54296875" style="60" customWidth="1"/>
    <col min="1525" max="1525" width="22.26953125" style="60" customWidth="1"/>
    <col min="1526" max="1526" width="5" style="60" customWidth="1"/>
    <col min="1527" max="1538" width="4.7265625" style="60" customWidth="1"/>
    <col min="1539" max="1539" width="22" style="60" customWidth="1"/>
    <col min="1540" max="1540" width="9.7265625" style="60" customWidth="1"/>
    <col min="1541" max="1541" width="24.7265625" style="60" customWidth="1"/>
    <col min="1542" max="1542" width="9" style="60" customWidth="1"/>
    <col min="1543" max="1543" width="28.26953125" style="60" customWidth="1"/>
    <col min="1544" max="1544" width="9" style="60" customWidth="1"/>
    <col min="1545" max="1545" width="22.26953125" style="60" customWidth="1"/>
    <col min="1546" max="1546" width="9.7265625" style="60" customWidth="1"/>
    <col min="1547" max="1547" width="22.54296875" style="60" customWidth="1"/>
    <col min="1548" max="1548" width="9.453125" style="60" customWidth="1"/>
    <col min="1549" max="1776" width="9.26953125" style="60"/>
    <col min="1777" max="1777" width="2.26953125" style="60" customWidth="1"/>
    <col min="1778" max="1778" width="44.26953125" style="60" customWidth="1"/>
    <col min="1779" max="1779" width="18.7265625" style="60" customWidth="1"/>
    <col min="1780" max="1780" width="6.54296875" style="60" customWidth="1"/>
    <col min="1781" max="1781" width="22.26953125" style="60" customWidth="1"/>
    <col min="1782" max="1782" width="5" style="60" customWidth="1"/>
    <col min="1783" max="1794" width="4.7265625" style="60" customWidth="1"/>
    <col min="1795" max="1795" width="22" style="60" customWidth="1"/>
    <col min="1796" max="1796" width="9.7265625" style="60" customWidth="1"/>
    <col min="1797" max="1797" width="24.7265625" style="60" customWidth="1"/>
    <col min="1798" max="1798" width="9" style="60" customWidth="1"/>
    <col min="1799" max="1799" width="28.26953125" style="60" customWidth="1"/>
    <col min="1800" max="1800" width="9" style="60" customWidth="1"/>
    <col min="1801" max="1801" width="22.26953125" style="60" customWidth="1"/>
    <col min="1802" max="1802" width="9.7265625" style="60" customWidth="1"/>
    <col min="1803" max="1803" width="22.54296875" style="60" customWidth="1"/>
    <col min="1804" max="1804" width="9.453125" style="60" customWidth="1"/>
    <col min="1805" max="2032" width="9.26953125" style="60"/>
    <col min="2033" max="2033" width="2.26953125" style="60" customWidth="1"/>
    <col min="2034" max="2034" width="44.26953125" style="60" customWidth="1"/>
    <col min="2035" max="2035" width="18.7265625" style="60" customWidth="1"/>
    <col min="2036" max="2036" width="6.54296875" style="60" customWidth="1"/>
    <col min="2037" max="2037" width="22.26953125" style="60" customWidth="1"/>
    <col min="2038" max="2038" width="5" style="60" customWidth="1"/>
    <col min="2039" max="2050" width="4.7265625" style="60" customWidth="1"/>
    <col min="2051" max="2051" width="22" style="60" customWidth="1"/>
    <col min="2052" max="2052" width="9.7265625" style="60" customWidth="1"/>
    <col min="2053" max="2053" width="24.7265625" style="60" customWidth="1"/>
    <col min="2054" max="2054" width="9" style="60" customWidth="1"/>
    <col min="2055" max="2055" width="28.26953125" style="60" customWidth="1"/>
    <col min="2056" max="2056" width="9" style="60" customWidth="1"/>
    <col min="2057" max="2057" width="22.26953125" style="60" customWidth="1"/>
    <col min="2058" max="2058" width="9.7265625" style="60" customWidth="1"/>
    <col min="2059" max="2059" width="22.54296875" style="60" customWidth="1"/>
    <col min="2060" max="2060" width="9.453125" style="60" customWidth="1"/>
    <col min="2061" max="2288" width="9.26953125" style="60"/>
    <col min="2289" max="2289" width="2.26953125" style="60" customWidth="1"/>
    <col min="2290" max="2290" width="44.26953125" style="60" customWidth="1"/>
    <col min="2291" max="2291" width="18.7265625" style="60" customWidth="1"/>
    <col min="2292" max="2292" width="6.54296875" style="60" customWidth="1"/>
    <col min="2293" max="2293" width="22.26953125" style="60" customWidth="1"/>
    <col min="2294" max="2294" width="5" style="60" customWidth="1"/>
    <col min="2295" max="2306" width="4.7265625" style="60" customWidth="1"/>
    <col min="2307" max="2307" width="22" style="60" customWidth="1"/>
    <col min="2308" max="2308" width="9.7265625" style="60" customWidth="1"/>
    <col min="2309" max="2309" width="24.7265625" style="60" customWidth="1"/>
    <col min="2310" max="2310" width="9" style="60" customWidth="1"/>
    <col min="2311" max="2311" width="28.26953125" style="60" customWidth="1"/>
    <col min="2312" max="2312" width="9" style="60" customWidth="1"/>
    <col min="2313" max="2313" width="22.26953125" style="60" customWidth="1"/>
    <col min="2314" max="2314" width="9.7265625" style="60" customWidth="1"/>
    <col min="2315" max="2315" width="22.54296875" style="60" customWidth="1"/>
    <col min="2316" max="2316" width="9.453125" style="60" customWidth="1"/>
    <col min="2317" max="2544" width="9.26953125" style="60"/>
    <col min="2545" max="2545" width="2.26953125" style="60" customWidth="1"/>
    <col min="2546" max="2546" width="44.26953125" style="60" customWidth="1"/>
    <col min="2547" max="2547" width="18.7265625" style="60" customWidth="1"/>
    <col min="2548" max="2548" width="6.54296875" style="60" customWidth="1"/>
    <col min="2549" max="2549" width="22.26953125" style="60" customWidth="1"/>
    <col min="2550" max="2550" width="5" style="60" customWidth="1"/>
    <col min="2551" max="2562" width="4.7265625" style="60" customWidth="1"/>
    <col min="2563" max="2563" width="22" style="60" customWidth="1"/>
    <col min="2564" max="2564" width="9.7265625" style="60" customWidth="1"/>
    <col min="2565" max="2565" width="24.7265625" style="60" customWidth="1"/>
    <col min="2566" max="2566" width="9" style="60" customWidth="1"/>
    <col min="2567" max="2567" width="28.26953125" style="60" customWidth="1"/>
    <col min="2568" max="2568" width="9" style="60" customWidth="1"/>
    <col min="2569" max="2569" width="22.26953125" style="60" customWidth="1"/>
    <col min="2570" max="2570" width="9.7265625" style="60" customWidth="1"/>
    <col min="2571" max="2571" width="22.54296875" style="60" customWidth="1"/>
    <col min="2572" max="2572" width="9.453125" style="60" customWidth="1"/>
    <col min="2573" max="2800" width="9.26953125" style="60"/>
    <col min="2801" max="2801" width="2.26953125" style="60" customWidth="1"/>
    <col min="2802" max="2802" width="44.26953125" style="60" customWidth="1"/>
    <col min="2803" max="2803" width="18.7265625" style="60" customWidth="1"/>
    <col min="2804" max="2804" width="6.54296875" style="60" customWidth="1"/>
    <col min="2805" max="2805" width="22.26953125" style="60" customWidth="1"/>
    <col min="2806" max="2806" width="5" style="60" customWidth="1"/>
    <col min="2807" max="2818" width="4.7265625" style="60" customWidth="1"/>
    <col min="2819" max="2819" width="22" style="60" customWidth="1"/>
    <col min="2820" max="2820" width="9.7265625" style="60" customWidth="1"/>
    <col min="2821" max="2821" width="24.7265625" style="60" customWidth="1"/>
    <col min="2822" max="2822" width="9" style="60" customWidth="1"/>
    <col min="2823" max="2823" width="28.26953125" style="60" customWidth="1"/>
    <col min="2824" max="2824" width="9" style="60" customWidth="1"/>
    <col min="2825" max="2825" width="22.26953125" style="60" customWidth="1"/>
    <col min="2826" max="2826" width="9.7265625" style="60" customWidth="1"/>
    <col min="2827" max="2827" width="22.54296875" style="60" customWidth="1"/>
    <col min="2828" max="2828" width="9.453125" style="60" customWidth="1"/>
    <col min="2829" max="3056" width="9.26953125" style="60"/>
    <col min="3057" max="3057" width="2.26953125" style="60" customWidth="1"/>
    <col min="3058" max="3058" width="44.26953125" style="60" customWidth="1"/>
    <col min="3059" max="3059" width="18.7265625" style="60" customWidth="1"/>
    <col min="3060" max="3060" width="6.54296875" style="60" customWidth="1"/>
    <col min="3061" max="3061" width="22.26953125" style="60" customWidth="1"/>
    <col min="3062" max="3062" width="5" style="60" customWidth="1"/>
    <col min="3063" max="3074" width="4.7265625" style="60" customWidth="1"/>
    <col min="3075" max="3075" width="22" style="60" customWidth="1"/>
    <col min="3076" max="3076" width="9.7265625" style="60" customWidth="1"/>
    <col min="3077" max="3077" width="24.7265625" style="60" customWidth="1"/>
    <col min="3078" max="3078" width="9" style="60" customWidth="1"/>
    <col min="3079" max="3079" width="28.26953125" style="60" customWidth="1"/>
    <col min="3080" max="3080" width="9" style="60" customWidth="1"/>
    <col min="3081" max="3081" width="22.26953125" style="60" customWidth="1"/>
    <col min="3082" max="3082" width="9.7265625" style="60" customWidth="1"/>
    <col min="3083" max="3083" width="22.54296875" style="60" customWidth="1"/>
    <col min="3084" max="3084" width="9.453125" style="60" customWidth="1"/>
    <col min="3085" max="3312" width="9.26953125" style="60"/>
    <col min="3313" max="3313" width="2.26953125" style="60" customWidth="1"/>
    <col min="3314" max="3314" width="44.26953125" style="60" customWidth="1"/>
    <col min="3315" max="3315" width="18.7265625" style="60" customWidth="1"/>
    <col min="3316" max="3316" width="6.54296875" style="60" customWidth="1"/>
    <col min="3317" max="3317" width="22.26953125" style="60" customWidth="1"/>
    <col min="3318" max="3318" width="5" style="60" customWidth="1"/>
    <col min="3319" max="3330" width="4.7265625" style="60" customWidth="1"/>
    <col min="3331" max="3331" width="22" style="60" customWidth="1"/>
    <col min="3332" max="3332" width="9.7265625" style="60" customWidth="1"/>
    <col min="3333" max="3333" width="24.7265625" style="60" customWidth="1"/>
    <col min="3334" max="3334" width="9" style="60" customWidth="1"/>
    <col min="3335" max="3335" width="28.26953125" style="60" customWidth="1"/>
    <col min="3336" max="3336" width="9" style="60" customWidth="1"/>
    <col min="3337" max="3337" width="22.26953125" style="60" customWidth="1"/>
    <col min="3338" max="3338" width="9.7265625" style="60" customWidth="1"/>
    <col min="3339" max="3339" width="22.54296875" style="60" customWidth="1"/>
    <col min="3340" max="3340" width="9.453125" style="60" customWidth="1"/>
    <col min="3341" max="3568" width="9.26953125" style="60"/>
    <col min="3569" max="3569" width="2.26953125" style="60" customWidth="1"/>
    <col min="3570" max="3570" width="44.26953125" style="60" customWidth="1"/>
    <col min="3571" max="3571" width="18.7265625" style="60" customWidth="1"/>
    <col min="3572" max="3572" width="6.54296875" style="60" customWidth="1"/>
    <col min="3573" max="3573" width="22.26953125" style="60" customWidth="1"/>
    <col min="3574" max="3574" width="5" style="60" customWidth="1"/>
    <col min="3575" max="3586" width="4.7265625" style="60" customWidth="1"/>
    <col min="3587" max="3587" width="22" style="60" customWidth="1"/>
    <col min="3588" max="3588" width="9.7265625" style="60" customWidth="1"/>
    <col min="3589" max="3589" width="24.7265625" style="60" customWidth="1"/>
    <col min="3590" max="3590" width="9" style="60" customWidth="1"/>
    <col min="3591" max="3591" width="28.26953125" style="60" customWidth="1"/>
    <col min="3592" max="3592" width="9" style="60" customWidth="1"/>
    <col min="3593" max="3593" width="22.26953125" style="60" customWidth="1"/>
    <col min="3594" max="3594" width="9.7265625" style="60" customWidth="1"/>
    <col min="3595" max="3595" width="22.54296875" style="60" customWidth="1"/>
    <col min="3596" max="3596" width="9.453125" style="60" customWidth="1"/>
    <col min="3597" max="3824" width="9.26953125" style="60"/>
    <col min="3825" max="3825" width="2.26953125" style="60" customWidth="1"/>
    <col min="3826" max="3826" width="44.26953125" style="60" customWidth="1"/>
    <col min="3827" max="3827" width="18.7265625" style="60" customWidth="1"/>
    <col min="3828" max="3828" width="6.54296875" style="60" customWidth="1"/>
    <col min="3829" max="3829" width="22.26953125" style="60" customWidth="1"/>
    <col min="3830" max="3830" width="5" style="60" customWidth="1"/>
    <col min="3831" max="3842" width="4.7265625" style="60" customWidth="1"/>
    <col min="3843" max="3843" width="22" style="60" customWidth="1"/>
    <col min="3844" max="3844" width="9.7265625" style="60" customWidth="1"/>
    <col min="3845" max="3845" width="24.7265625" style="60" customWidth="1"/>
    <col min="3846" max="3846" width="9" style="60" customWidth="1"/>
    <col min="3847" max="3847" width="28.26953125" style="60" customWidth="1"/>
    <col min="3848" max="3848" width="9" style="60" customWidth="1"/>
    <col min="3849" max="3849" width="22.26953125" style="60" customWidth="1"/>
    <col min="3850" max="3850" width="9.7265625" style="60" customWidth="1"/>
    <col min="3851" max="3851" width="22.54296875" style="60" customWidth="1"/>
    <col min="3852" max="3852" width="9.453125" style="60" customWidth="1"/>
    <col min="3853" max="4080" width="9.26953125" style="60"/>
    <col min="4081" max="4081" width="2.26953125" style="60" customWidth="1"/>
    <col min="4082" max="4082" width="44.26953125" style="60" customWidth="1"/>
    <col min="4083" max="4083" width="18.7265625" style="60" customWidth="1"/>
    <col min="4084" max="4084" width="6.54296875" style="60" customWidth="1"/>
    <col min="4085" max="4085" width="22.26953125" style="60" customWidth="1"/>
    <col min="4086" max="4086" width="5" style="60" customWidth="1"/>
    <col min="4087" max="4098" width="4.7265625" style="60" customWidth="1"/>
    <col min="4099" max="4099" width="22" style="60" customWidth="1"/>
    <col min="4100" max="4100" width="9.7265625" style="60" customWidth="1"/>
    <col min="4101" max="4101" width="24.7265625" style="60" customWidth="1"/>
    <col min="4102" max="4102" width="9" style="60" customWidth="1"/>
    <col min="4103" max="4103" width="28.26953125" style="60" customWidth="1"/>
    <col min="4104" max="4104" width="9" style="60" customWidth="1"/>
    <col min="4105" max="4105" width="22.26953125" style="60" customWidth="1"/>
    <col min="4106" max="4106" width="9.7265625" style="60" customWidth="1"/>
    <col min="4107" max="4107" width="22.54296875" style="60" customWidth="1"/>
    <col min="4108" max="4108" width="9.453125" style="60" customWidth="1"/>
    <col min="4109" max="4336" width="9.26953125" style="60"/>
    <col min="4337" max="4337" width="2.26953125" style="60" customWidth="1"/>
    <col min="4338" max="4338" width="44.26953125" style="60" customWidth="1"/>
    <col min="4339" max="4339" width="18.7265625" style="60" customWidth="1"/>
    <col min="4340" max="4340" width="6.54296875" style="60" customWidth="1"/>
    <col min="4341" max="4341" width="22.26953125" style="60" customWidth="1"/>
    <col min="4342" max="4342" width="5" style="60" customWidth="1"/>
    <col min="4343" max="4354" width="4.7265625" style="60" customWidth="1"/>
    <col min="4355" max="4355" width="22" style="60" customWidth="1"/>
    <col min="4356" max="4356" width="9.7265625" style="60" customWidth="1"/>
    <col min="4357" max="4357" width="24.7265625" style="60" customWidth="1"/>
    <col min="4358" max="4358" width="9" style="60" customWidth="1"/>
    <col min="4359" max="4359" width="28.26953125" style="60" customWidth="1"/>
    <col min="4360" max="4360" width="9" style="60" customWidth="1"/>
    <col min="4361" max="4361" width="22.26953125" style="60" customWidth="1"/>
    <col min="4362" max="4362" width="9.7265625" style="60" customWidth="1"/>
    <col min="4363" max="4363" width="22.54296875" style="60" customWidth="1"/>
    <col min="4364" max="4364" width="9.453125" style="60" customWidth="1"/>
    <col min="4365" max="4592" width="9.26953125" style="60"/>
    <col min="4593" max="4593" width="2.26953125" style="60" customWidth="1"/>
    <col min="4594" max="4594" width="44.26953125" style="60" customWidth="1"/>
    <col min="4595" max="4595" width="18.7265625" style="60" customWidth="1"/>
    <col min="4596" max="4596" width="6.54296875" style="60" customWidth="1"/>
    <col min="4597" max="4597" width="22.26953125" style="60" customWidth="1"/>
    <col min="4598" max="4598" width="5" style="60" customWidth="1"/>
    <col min="4599" max="4610" width="4.7265625" style="60" customWidth="1"/>
    <col min="4611" max="4611" width="22" style="60" customWidth="1"/>
    <col min="4612" max="4612" width="9.7265625" style="60" customWidth="1"/>
    <col min="4613" max="4613" width="24.7265625" style="60" customWidth="1"/>
    <col min="4614" max="4614" width="9" style="60" customWidth="1"/>
    <col min="4615" max="4615" width="28.26953125" style="60" customWidth="1"/>
    <col min="4616" max="4616" width="9" style="60" customWidth="1"/>
    <col min="4617" max="4617" width="22.26953125" style="60" customWidth="1"/>
    <col min="4618" max="4618" width="9.7265625" style="60" customWidth="1"/>
    <col min="4619" max="4619" width="22.54296875" style="60" customWidth="1"/>
    <col min="4620" max="4620" width="9.453125" style="60" customWidth="1"/>
    <col min="4621" max="4848" width="9.26953125" style="60"/>
    <col min="4849" max="4849" width="2.26953125" style="60" customWidth="1"/>
    <col min="4850" max="4850" width="44.26953125" style="60" customWidth="1"/>
    <col min="4851" max="4851" width="18.7265625" style="60" customWidth="1"/>
    <col min="4852" max="4852" width="6.54296875" style="60" customWidth="1"/>
    <col min="4853" max="4853" width="22.26953125" style="60" customWidth="1"/>
    <col min="4854" max="4854" width="5" style="60" customWidth="1"/>
    <col min="4855" max="4866" width="4.7265625" style="60" customWidth="1"/>
    <col min="4867" max="4867" width="22" style="60" customWidth="1"/>
    <col min="4868" max="4868" width="9.7265625" style="60" customWidth="1"/>
    <col min="4869" max="4869" width="24.7265625" style="60" customWidth="1"/>
    <col min="4870" max="4870" width="9" style="60" customWidth="1"/>
    <col min="4871" max="4871" width="28.26953125" style="60" customWidth="1"/>
    <col min="4872" max="4872" width="9" style="60" customWidth="1"/>
    <col min="4873" max="4873" width="22.26953125" style="60" customWidth="1"/>
    <col min="4874" max="4874" width="9.7265625" style="60" customWidth="1"/>
    <col min="4875" max="4875" width="22.54296875" style="60" customWidth="1"/>
    <col min="4876" max="4876" width="9.453125" style="60" customWidth="1"/>
    <col min="4877" max="5104" width="9.26953125" style="60"/>
    <col min="5105" max="5105" width="2.26953125" style="60" customWidth="1"/>
    <col min="5106" max="5106" width="44.26953125" style="60" customWidth="1"/>
    <col min="5107" max="5107" width="18.7265625" style="60" customWidth="1"/>
    <col min="5108" max="5108" width="6.54296875" style="60" customWidth="1"/>
    <col min="5109" max="5109" width="22.26953125" style="60" customWidth="1"/>
    <col min="5110" max="5110" width="5" style="60" customWidth="1"/>
    <col min="5111" max="5122" width="4.7265625" style="60" customWidth="1"/>
    <col min="5123" max="5123" width="22" style="60" customWidth="1"/>
    <col min="5124" max="5124" width="9.7265625" style="60" customWidth="1"/>
    <col min="5125" max="5125" width="24.7265625" style="60" customWidth="1"/>
    <col min="5126" max="5126" width="9" style="60" customWidth="1"/>
    <col min="5127" max="5127" width="28.26953125" style="60" customWidth="1"/>
    <col min="5128" max="5128" width="9" style="60" customWidth="1"/>
    <col min="5129" max="5129" width="22.26953125" style="60" customWidth="1"/>
    <col min="5130" max="5130" width="9.7265625" style="60" customWidth="1"/>
    <col min="5131" max="5131" width="22.54296875" style="60" customWidth="1"/>
    <col min="5132" max="5132" width="9.453125" style="60" customWidth="1"/>
    <col min="5133" max="5360" width="9.26953125" style="60"/>
    <col min="5361" max="5361" width="2.26953125" style="60" customWidth="1"/>
    <col min="5362" max="5362" width="44.26953125" style="60" customWidth="1"/>
    <col min="5363" max="5363" width="18.7265625" style="60" customWidth="1"/>
    <col min="5364" max="5364" width="6.54296875" style="60" customWidth="1"/>
    <col min="5365" max="5365" width="22.26953125" style="60" customWidth="1"/>
    <col min="5366" max="5366" width="5" style="60" customWidth="1"/>
    <col min="5367" max="5378" width="4.7265625" style="60" customWidth="1"/>
    <col min="5379" max="5379" width="22" style="60" customWidth="1"/>
    <col min="5380" max="5380" width="9.7265625" style="60" customWidth="1"/>
    <col min="5381" max="5381" width="24.7265625" style="60" customWidth="1"/>
    <col min="5382" max="5382" width="9" style="60" customWidth="1"/>
    <col min="5383" max="5383" width="28.26953125" style="60" customWidth="1"/>
    <col min="5384" max="5384" width="9" style="60" customWidth="1"/>
    <col min="5385" max="5385" width="22.26953125" style="60" customWidth="1"/>
    <col min="5386" max="5386" width="9.7265625" style="60" customWidth="1"/>
    <col min="5387" max="5387" width="22.54296875" style="60" customWidth="1"/>
    <col min="5388" max="5388" width="9.453125" style="60" customWidth="1"/>
    <col min="5389" max="5616" width="9.26953125" style="60"/>
    <col min="5617" max="5617" width="2.26953125" style="60" customWidth="1"/>
    <col min="5618" max="5618" width="44.26953125" style="60" customWidth="1"/>
    <col min="5619" max="5619" width="18.7265625" style="60" customWidth="1"/>
    <col min="5620" max="5620" width="6.54296875" style="60" customWidth="1"/>
    <col min="5621" max="5621" width="22.26953125" style="60" customWidth="1"/>
    <col min="5622" max="5622" width="5" style="60" customWidth="1"/>
    <col min="5623" max="5634" width="4.7265625" style="60" customWidth="1"/>
    <col min="5635" max="5635" width="22" style="60" customWidth="1"/>
    <col min="5636" max="5636" width="9.7265625" style="60" customWidth="1"/>
    <col min="5637" max="5637" width="24.7265625" style="60" customWidth="1"/>
    <col min="5638" max="5638" width="9" style="60" customWidth="1"/>
    <col min="5639" max="5639" width="28.26953125" style="60" customWidth="1"/>
    <col min="5640" max="5640" width="9" style="60" customWidth="1"/>
    <col min="5641" max="5641" width="22.26953125" style="60" customWidth="1"/>
    <col min="5642" max="5642" width="9.7265625" style="60" customWidth="1"/>
    <col min="5643" max="5643" width="22.54296875" style="60" customWidth="1"/>
    <col min="5644" max="5644" width="9.453125" style="60" customWidth="1"/>
    <col min="5645" max="5872" width="9.26953125" style="60"/>
    <col min="5873" max="5873" width="2.26953125" style="60" customWidth="1"/>
    <col min="5874" max="5874" width="44.26953125" style="60" customWidth="1"/>
    <col min="5875" max="5875" width="18.7265625" style="60" customWidth="1"/>
    <col min="5876" max="5876" width="6.54296875" style="60" customWidth="1"/>
    <col min="5877" max="5877" width="22.26953125" style="60" customWidth="1"/>
    <col min="5878" max="5878" width="5" style="60" customWidth="1"/>
    <col min="5879" max="5890" width="4.7265625" style="60" customWidth="1"/>
    <col min="5891" max="5891" width="22" style="60" customWidth="1"/>
    <col min="5892" max="5892" width="9.7265625" style="60" customWidth="1"/>
    <col min="5893" max="5893" width="24.7265625" style="60" customWidth="1"/>
    <col min="5894" max="5894" width="9" style="60" customWidth="1"/>
    <col min="5895" max="5895" width="28.26953125" style="60" customWidth="1"/>
    <col min="5896" max="5896" width="9" style="60" customWidth="1"/>
    <col min="5897" max="5897" width="22.26953125" style="60" customWidth="1"/>
    <col min="5898" max="5898" width="9.7265625" style="60" customWidth="1"/>
    <col min="5899" max="5899" width="22.54296875" style="60" customWidth="1"/>
    <col min="5900" max="5900" width="9.453125" style="60" customWidth="1"/>
    <col min="5901" max="6128" width="9.26953125" style="60"/>
    <col min="6129" max="6129" width="2.26953125" style="60" customWidth="1"/>
    <col min="6130" max="6130" width="44.26953125" style="60" customWidth="1"/>
    <col min="6131" max="6131" width="18.7265625" style="60" customWidth="1"/>
    <col min="6132" max="6132" width="6.54296875" style="60" customWidth="1"/>
    <col min="6133" max="6133" width="22.26953125" style="60" customWidth="1"/>
    <col min="6134" max="6134" width="5" style="60" customWidth="1"/>
    <col min="6135" max="6146" width="4.7265625" style="60" customWidth="1"/>
    <col min="6147" max="6147" width="22" style="60" customWidth="1"/>
    <col min="6148" max="6148" width="9.7265625" style="60" customWidth="1"/>
    <col min="6149" max="6149" width="24.7265625" style="60" customWidth="1"/>
    <col min="6150" max="6150" width="9" style="60" customWidth="1"/>
    <col min="6151" max="6151" width="28.26953125" style="60" customWidth="1"/>
    <col min="6152" max="6152" width="9" style="60" customWidth="1"/>
    <col min="6153" max="6153" width="22.26953125" style="60" customWidth="1"/>
    <col min="6154" max="6154" width="9.7265625" style="60" customWidth="1"/>
    <col min="6155" max="6155" width="22.54296875" style="60" customWidth="1"/>
    <col min="6156" max="6156" width="9.453125" style="60" customWidth="1"/>
    <col min="6157" max="6384" width="9.26953125" style="60"/>
    <col min="6385" max="6385" width="2.26953125" style="60" customWidth="1"/>
    <col min="6386" max="6386" width="44.26953125" style="60" customWidth="1"/>
    <col min="6387" max="6387" width="18.7265625" style="60" customWidth="1"/>
    <col min="6388" max="6388" width="6.54296875" style="60" customWidth="1"/>
    <col min="6389" max="6389" width="22.26953125" style="60" customWidth="1"/>
    <col min="6390" max="6390" width="5" style="60" customWidth="1"/>
    <col min="6391" max="6402" width="4.7265625" style="60" customWidth="1"/>
    <col min="6403" max="6403" width="22" style="60" customWidth="1"/>
    <col min="6404" max="6404" width="9.7265625" style="60" customWidth="1"/>
    <col min="6405" max="6405" width="24.7265625" style="60" customWidth="1"/>
    <col min="6406" max="6406" width="9" style="60" customWidth="1"/>
    <col min="6407" max="6407" width="28.26953125" style="60" customWidth="1"/>
    <col min="6408" max="6408" width="9" style="60" customWidth="1"/>
    <col min="6409" max="6409" width="22.26953125" style="60" customWidth="1"/>
    <col min="6410" max="6410" width="9.7265625" style="60" customWidth="1"/>
    <col min="6411" max="6411" width="22.54296875" style="60" customWidth="1"/>
    <col min="6412" max="6412" width="9.453125" style="60" customWidth="1"/>
    <col min="6413" max="6640" width="9.26953125" style="60"/>
    <col min="6641" max="6641" width="2.26953125" style="60" customWidth="1"/>
    <col min="6642" max="6642" width="44.26953125" style="60" customWidth="1"/>
    <col min="6643" max="6643" width="18.7265625" style="60" customWidth="1"/>
    <col min="6644" max="6644" width="6.54296875" style="60" customWidth="1"/>
    <col min="6645" max="6645" width="22.26953125" style="60" customWidth="1"/>
    <col min="6646" max="6646" width="5" style="60" customWidth="1"/>
    <col min="6647" max="6658" width="4.7265625" style="60" customWidth="1"/>
    <col min="6659" max="6659" width="22" style="60" customWidth="1"/>
    <col min="6660" max="6660" width="9.7265625" style="60" customWidth="1"/>
    <col min="6661" max="6661" width="24.7265625" style="60" customWidth="1"/>
    <col min="6662" max="6662" width="9" style="60" customWidth="1"/>
    <col min="6663" max="6663" width="28.26953125" style="60" customWidth="1"/>
    <col min="6664" max="6664" width="9" style="60" customWidth="1"/>
    <col min="6665" max="6665" width="22.26953125" style="60" customWidth="1"/>
    <col min="6666" max="6666" width="9.7265625" style="60" customWidth="1"/>
    <col min="6667" max="6667" width="22.54296875" style="60" customWidth="1"/>
    <col min="6668" max="6668" width="9.453125" style="60" customWidth="1"/>
    <col min="6669" max="6896" width="9.26953125" style="60"/>
    <col min="6897" max="6897" width="2.26953125" style="60" customWidth="1"/>
    <col min="6898" max="6898" width="44.26953125" style="60" customWidth="1"/>
    <col min="6899" max="6899" width="18.7265625" style="60" customWidth="1"/>
    <col min="6900" max="6900" width="6.54296875" style="60" customWidth="1"/>
    <col min="6901" max="6901" width="22.26953125" style="60" customWidth="1"/>
    <col min="6902" max="6902" width="5" style="60" customWidth="1"/>
    <col min="6903" max="6914" width="4.7265625" style="60" customWidth="1"/>
    <col min="6915" max="6915" width="22" style="60" customWidth="1"/>
    <col min="6916" max="6916" width="9.7265625" style="60" customWidth="1"/>
    <col min="6917" max="6917" width="24.7265625" style="60" customWidth="1"/>
    <col min="6918" max="6918" width="9" style="60" customWidth="1"/>
    <col min="6919" max="6919" width="28.26953125" style="60" customWidth="1"/>
    <col min="6920" max="6920" width="9" style="60" customWidth="1"/>
    <col min="6921" max="6921" width="22.26953125" style="60" customWidth="1"/>
    <col min="6922" max="6922" width="9.7265625" style="60" customWidth="1"/>
    <col min="6923" max="6923" width="22.54296875" style="60" customWidth="1"/>
    <col min="6924" max="6924" width="9.453125" style="60" customWidth="1"/>
    <col min="6925" max="7152" width="9.26953125" style="60"/>
    <col min="7153" max="7153" width="2.26953125" style="60" customWidth="1"/>
    <col min="7154" max="7154" width="44.26953125" style="60" customWidth="1"/>
    <col min="7155" max="7155" width="18.7265625" style="60" customWidth="1"/>
    <col min="7156" max="7156" width="6.54296875" style="60" customWidth="1"/>
    <col min="7157" max="7157" width="22.26953125" style="60" customWidth="1"/>
    <col min="7158" max="7158" width="5" style="60" customWidth="1"/>
    <col min="7159" max="7170" width="4.7265625" style="60" customWidth="1"/>
    <col min="7171" max="7171" width="22" style="60" customWidth="1"/>
    <col min="7172" max="7172" width="9.7265625" style="60" customWidth="1"/>
    <col min="7173" max="7173" width="24.7265625" style="60" customWidth="1"/>
    <col min="7174" max="7174" width="9" style="60" customWidth="1"/>
    <col min="7175" max="7175" width="28.26953125" style="60" customWidth="1"/>
    <col min="7176" max="7176" width="9" style="60" customWidth="1"/>
    <col min="7177" max="7177" width="22.26953125" style="60" customWidth="1"/>
    <col min="7178" max="7178" width="9.7265625" style="60" customWidth="1"/>
    <col min="7179" max="7179" width="22.54296875" style="60" customWidth="1"/>
    <col min="7180" max="7180" width="9.453125" style="60" customWidth="1"/>
    <col min="7181" max="7408" width="9.26953125" style="60"/>
    <col min="7409" max="7409" width="2.26953125" style="60" customWidth="1"/>
    <col min="7410" max="7410" width="44.26953125" style="60" customWidth="1"/>
    <col min="7411" max="7411" width="18.7265625" style="60" customWidth="1"/>
    <col min="7412" max="7412" width="6.54296875" style="60" customWidth="1"/>
    <col min="7413" max="7413" width="22.26953125" style="60" customWidth="1"/>
    <col min="7414" max="7414" width="5" style="60" customWidth="1"/>
    <col min="7415" max="7426" width="4.7265625" style="60" customWidth="1"/>
    <col min="7427" max="7427" width="22" style="60" customWidth="1"/>
    <col min="7428" max="7428" width="9.7265625" style="60" customWidth="1"/>
    <col min="7429" max="7429" width="24.7265625" style="60" customWidth="1"/>
    <col min="7430" max="7430" width="9" style="60" customWidth="1"/>
    <col min="7431" max="7431" width="28.26953125" style="60" customWidth="1"/>
    <col min="7432" max="7432" width="9" style="60" customWidth="1"/>
    <col min="7433" max="7433" width="22.26953125" style="60" customWidth="1"/>
    <col min="7434" max="7434" width="9.7265625" style="60" customWidth="1"/>
    <col min="7435" max="7435" width="22.54296875" style="60" customWidth="1"/>
    <col min="7436" max="7436" width="9.453125" style="60" customWidth="1"/>
    <col min="7437" max="7664" width="9.26953125" style="60"/>
    <col min="7665" max="7665" width="2.26953125" style="60" customWidth="1"/>
    <col min="7666" max="7666" width="44.26953125" style="60" customWidth="1"/>
    <col min="7667" max="7667" width="18.7265625" style="60" customWidth="1"/>
    <col min="7668" max="7668" width="6.54296875" style="60" customWidth="1"/>
    <col min="7669" max="7669" width="22.26953125" style="60" customWidth="1"/>
    <col min="7670" max="7670" width="5" style="60" customWidth="1"/>
    <col min="7671" max="7682" width="4.7265625" style="60" customWidth="1"/>
    <col min="7683" max="7683" width="22" style="60" customWidth="1"/>
    <col min="7684" max="7684" width="9.7265625" style="60" customWidth="1"/>
    <col min="7685" max="7685" width="24.7265625" style="60" customWidth="1"/>
    <col min="7686" max="7686" width="9" style="60" customWidth="1"/>
    <col min="7687" max="7687" width="28.26953125" style="60" customWidth="1"/>
    <col min="7688" max="7688" width="9" style="60" customWidth="1"/>
    <col min="7689" max="7689" width="22.26953125" style="60" customWidth="1"/>
    <col min="7690" max="7690" width="9.7265625" style="60" customWidth="1"/>
    <col min="7691" max="7691" width="22.54296875" style="60" customWidth="1"/>
    <col min="7692" max="7692" width="9.453125" style="60" customWidth="1"/>
    <col min="7693" max="7920" width="9.26953125" style="60"/>
    <col min="7921" max="7921" width="2.26953125" style="60" customWidth="1"/>
    <col min="7922" max="7922" width="44.26953125" style="60" customWidth="1"/>
    <col min="7923" max="7923" width="18.7265625" style="60" customWidth="1"/>
    <col min="7924" max="7924" width="6.54296875" style="60" customWidth="1"/>
    <col min="7925" max="7925" width="22.26953125" style="60" customWidth="1"/>
    <col min="7926" max="7926" width="5" style="60" customWidth="1"/>
    <col min="7927" max="7938" width="4.7265625" style="60" customWidth="1"/>
    <col min="7939" max="7939" width="22" style="60" customWidth="1"/>
    <col min="7940" max="7940" width="9.7265625" style="60" customWidth="1"/>
    <col min="7941" max="7941" width="24.7265625" style="60" customWidth="1"/>
    <col min="7942" max="7942" width="9" style="60" customWidth="1"/>
    <col min="7943" max="7943" width="28.26953125" style="60" customWidth="1"/>
    <col min="7944" max="7944" width="9" style="60" customWidth="1"/>
    <col min="7945" max="7945" width="22.26953125" style="60" customWidth="1"/>
    <col min="7946" max="7946" width="9.7265625" style="60" customWidth="1"/>
    <col min="7947" max="7947" width="22.54296875" style="60" customWidth="1"/>
    <col min="7948" max="7948" width="9.453125" style="60" customWidth="1"/>
    <col min="7949" max="8176" width="9.26953125" style="60"/>
    <col min="8177" max="8177" width="2.26953125" style="60" customWidth="1"/>
    <col min="8178" max="8178" width="44.26953125" style="60" customWidth="1"/>
    <col min="8179" max="8179" width="18.7265625" style="60" customWidth="1"/>
    <col min="8180" max="8180" width="6.54296875" style="60" customWidth="1"/>
    <col min="8181" max="8181" width="22.26953125" style="60" customWidth="1"/>
    <col min="8182" max="8182" width="5" style="60" customWidth="1"/>
    <col min="8183" max="8194" width="4.7265625" style="60" customWidth="1"/>
    <col min="8195" max="8195" width="22" style="60" customWidth="1"/>
    <col min="8196" max="8196" width="9.7265625" style="60" customWidth="1"/>
    <col min="8197" max="8197" width="24.7265625" style="60" customWidth="1"/>
    <col min="8198" max="8198" width="9" style="60" customWidth="1"/>
    <col min="8199" max="8199" width="28.26953125" style="60" customWidth="1"/>
    <col min="8200" max="8200" width="9" style="60" customWidth="1"/>
    <col min="8201" max="8201" width="22.26953125" style="60" customWidth="1"/>
    <col min="8202" max="8202" width="9.7265625" style="60" customWidth="1"/>
    <col min="8203" max="8203" width="22.54296875" style="60" customWidth="1"/>
    <col min="8204" max="8204" width="9.453125" style="60" customWidth="1"/>
    <col min="8205" max="8432" width="9.26953125" style="60"/>
    <col min="8433" max="8433" width="2.26953125" style="60" customWidth="1"/>
    <col min="8434" max="8434" width="44.26953125" style="60" customWidth="1"/>
    <col min="8435" max="8435" width="18.7265625" style="60" customWidth="1"/>
    <col min="8436" max="8436" width="6.54296875" style="60" customWidth="1"/>
    <col min="8437" max="8437" width="22.26953125" style="60" customWidth="1"/>
    <col min="8438" max="8438" width="5" style="60" customWidth="1"/>
    <col min="8439" max="8450" width="4.7265625" style="60" customWidth="1"/>
    <col min="8451" max="8451" width="22" style="60" customWidth="1"/>
    <col min="8452" max="8452" width="9.7265625" style="60" customWidth="1"/>
    <col min="8453" max="8453" width="24.7265625" style="60" customWidth="1"/>
    <col min="8454" max="8454" width="9" style="60" customWidth="1"/>
    <col min="8455" max="8455" width="28.26953125" style="60" customWidth="1"/>
    <col min="8456" max="8456" width="9" style="60" customWidth="1"/>
    <col min="8457" max="8457" width="22.26953125" style="60" customWidth="1"/>
    <col min="8458" max="8458" width="9.7265625" style="60" customWidth="1"/>
    <col min="8459" max="8459" width="22.54296875" style="60" customWidth="1"/>
    <col min="8460" max="8460" width="9.453125" style="60" customWidth="1"/>
    <col min="8461" max="8688" width="9.26953125" style="60"/>
    <col min="8689" max="8689" width="2.26953125" style="60" customWidth="1"/>
    <col min="8690" max="8690" width="44.26953125" style="60" customWidth="1"/>
    <col min="8691" max="8691" width="18.7265625" style="60" customWidth="1"/>
    <col min="8692" max="8692" width="6.54296875" style="60" customWidth="1"/>
    <col min="8693" max="8693" width="22.26953125" style="60" customWidth="1"/>
    <col min="8694" max="8694" width="5" style="60" customWidth="1"/>
    <col min="8695" max="8706" width="4.7265625" style="60" customWidth="1"/>
    <col min="8707" max="8707" width="22" style="60" customWidth="1"/>
    <col min="8708" max="8708" width="9.7265625" style="60" customWidth="1"/>
    <col min="8709" max="8709" width="24.7265625" style="60" customWidth="1"/>
    <col min="8710" max="8710" width="9" style="60" customWidth="1"/>
    <col min="8711" max="8711" width="28.26953125" style="60" customWidth="1"/>
    <col min="8712" max="8712" width="9" style="60" customWidth="1"/>
    <col min="8713" max="8713" width="22.26953125" style="60" customWidth="1"/>
    <col min="8714" max="8714" width="9.7265625" style="60" customWidth="1"/>
    <col min="8715" max="8715" width="22.54296875" style="60" customWidth="1"/>
    <col min="8716" max="8716" width="9.453125" style="60" customWidth="1"/>
    <col min="8717" max="8944" width="9.26953125" style="60"/>
    <col min="8945" max="8945" width="2.26953125" style="60" customWidth="1"/>
    <col min="8946" max="8946" width="44.26953125" style="60" customWidth="1"/>
    <col min="8947" max="8947" width="18.7265625" style="60" customWidth="1"/>
    <col min="8948" max="8948" width="6.54296875" style="60" customWidth="1"/>
    <col min="8949" max="8949" width="22.26953125" style="60" customWidth="1"/>
    <col min="8950" max="8950" width="5" style="60" customWidth="1"/>
    <col min="8951" max="8962" width="4.7265625" style="60" customWidth="1"/>
    <col min="8963" max="8963" width="22" style="60" customWidth="1"/>
    <col min="8964" max="8964" width="9.7265625" style="60" customWidth="1"/>
    <col min="8965" max="8965" width="24.7265625" style="60" customWidth="1"/>
    <col min="8966" max="8966" width="9" style="60" customWidth="1"/>
    <col min="8967" max="8967" width="28.26953125" style="60" customWidth="1"/>
    <col min="8968" max="8968" width="9" style="60" customWidth="1"/>
    <col min="8969" max="8969" width="22.26953125" style="60" customWidth="1"/>
    <col min="8970" max="8970" width="9.7265625" style="60" customWidth="1"/>
    <col min="8971" max="8971" width="22.54296875" style="60" customWidth="1"/>
    <col min="8972" max="8972" width="9.453125" style="60" customWidth="1"/>
    <col min="8973" max="9200" width="9.26953125" style="60"/>
    <col min="9201" max="9201" width="2.26953125" style="60" customWidth="1"/>
    <col min="9202" max="9202" width="44.26953125" style="60" customWidth="1"/>
    <col min="9203" max="9203" width="18.7265625" style="60" customWidth="1"/>
    <col min="9204" max="9204" width="6.54296875" style="60" customWidth="1"/>
    <col min="9205" max="9205" width="22.26953125" style="60" customWidth="1"/>
    <col min="9206" max="9206" width="5" style="60" customWidth="1"/>
    <col min="9207" max="9218" width="4.7265625" style="60" customWidth="1"/>
    <col min="9219" max="9219" width="22" style="60" customWidth="1"/>
    <col min="9220" max="9220" width="9.7265625" style="60" customWidth="1"/>
    <col min="9221" max="9221" width="24.7265625" style="60" customWidth="1"/>
    <col min="9222" max="9222" width="9" style="60" customWidth="1"/>
    <col min="9223" max="9223" width="28.26953125" style="60" customWidth="1"/>
    <col min="9224" max="9224" width="9" style="60" customWidth="1"/>
    <col min="9225" max="9225" width="22.26953125" style="60" customWidth="1"/>
    <col min="9226" max="9226" width="9.7265625" style="60" customWidth="1"/>
    <col min="9227" max="9227" width="22.54296875" style="60" customWidth="1"/>
    <col min="9228" max="9228" width="9.453125" style="60" customWidth="1"/>
    <col min="9229" max="9456" width="9.26953125" style="60"/>
    <col min="9457" max="9457" width="2.26953125" style="60" customWidth="1"/>
    <col min="9458" max="9458" width="44.26953125" style="60" customWidth="1"/>
    <col min="9459" max="9459" width="18.7265625" style="60" customWidth="1"/>
    <col min="9460" max="9460" width="6.54296875" style="60" customWidth="1"/>
    <col min="9461" max="9461" width="22.26953125" style="60" customWidth="1"/>
    <col min="9462" max="9462" width="5" style="60" customWidth="1"/>
    <col min="9463" max="9474" width="4.7265625" style="60" customWidth="1"/>
    <col min="9475" max="9475" width="22" style="60" customWidth="1"/>
    <col min="9476" max="9476" width="9.7265625" style="60" customWidth="1"/>
    <col min="9477" max="9477" width="24.7265625" style="60" customWidth="1"/>
    <col min="9478" max="9478" width="9" style="60" customWidth="1"/>
    <col min="9479" max="9479" width="28.26953125" style="60" customWidth="1"/>
    <col min="9480" max="9480" width="9" style="60" customWidth="1"/>
    <col min="9481" max="9481" width="22.26953125" style="60" customWidth="1"/>
    <col min="9482" max="9482" width="9.7265625" style="60" customWidth="1"/>
    <col min="9483" max="9483" width="22.54296875" style="60" customWidth="1"/>
    <col min="9484" max="9484" width="9.453125" style="60" customWidth="1"/>
    <col min="9485" max="9712" width="9.26953125" style="60"/>
    <col min="9713" max="9713" width="2.26953125" style="60" customWidth="1"/>
    <col min="9714" max="9714" width="44.26953125" style="60" customWidth="1"/>
    <col min="9715" max="9715" width="18.7265625" style="60" customWidth="1"/>
    <col min="9716" max="9716" width="6.54296875" style="60" customWidth="1"/>
    <col min="9717" max="9717" width="22.26953125" style="60" customWidth="1"/>
    <col min="9718" max="9718" width="5" style="60" customWidth="1"/>
    <col min="9719" max="9730" width="4.7265625" style="60" customWidth="1"/>
    <col min="9731" max="9731" width="22" style="60" customWidth="1"/>
    <col min="9732" max="9732" width="9.7265625" style="60" customWidth="1"/>
    <col min="9733" max="9733" width="24.7265625" style="60" customWidth="1"/>
    <col min="9734" max="9734" width="9" style="60" customWidth="1"/>
    <col min="9735" max="9735" width="28.26953125" style="60" customWidth="1"/>
    <col min="9736" max="9736" width="9" style="60" customWidth="1"/>
    <col min="9737" max="9737" width="22.26953125" style="60" customWidth="1"/>
    <col min="9738" max="9738" width="9.7265625" style="60" customWidth="1"/>
    <col min="9739" max="9739" width="22.54296875" style="60" customWidth="1"/>
    <col min="9740" max="9740" width="9.453125" style="60" customWidth="1"/>
    <col min="9741" max="9968" width="9.26953125" style="60"/>
    <col min="9969" max="9969" width="2.26953125" style="60" customWidth="1"/>
    <col min="9970" max="9970" width="44.26953125" style="60" customWidth="1"/>
    <col min="9971" max="9971" width="18.7265625" style="60" customWidth="1"/>
    <col min="9972" max="9972" width="6.54296875" style="60" customWidth="1"/>
    <col min="9973" max="9973" width="22.26953125" style="60" customWidth="1"/>
    <col min="9974" max="9974" width="5" style="60" customWidth="1"/>
    <col min="9975" max="9986" width="4.7265625" style="60" customWidth="1"/>
    <col min="9987" max="9987" width="22" style="60" customWidth="1"/>
    <col min="9988" max="9988" width="9.7265625" style="60" customWidth="1"/>
    <col min="9989" max="9989" width="24.7265625" style="60" customWidth="1"/>
    <col min="9990" max="9990" width="9" style="60" customWidth="1"/>
    <col min="9991" max="9991" width="28.26953125" style="60" customWidth="1"/>
    <col min="9992" max="9992" width="9" style="60" customWidth="1"/>
    <col min="9993" max="9993" width="22.26953125" style="60" customWidth="1"/>
    <col min="9994" max="9994" width="9.7265625" style="60" customWidth="1"/>
    <col min="9995" max="9995" width="22.54296875" style="60" customWidth="1"/>
    <col min="9996" max="9996" width="9.453125" style="60" customWidth="1"/>
    <col min="9997" max="10224" width="9.26953125" style="60"/>
    <col min="10225" max="10225" width="2.26953125" style="60" customWidth="1"/>
    <col min="10226" max="10226" width="44.26953125" style="60" customWidth="1"/>
    <col min="10227" max="10227" width="18.7265625" style="60" customWidth="1"/>
    <col min="10228" max="10228" width="6.54296875" style="60" customWidth="1"/>
    <col min="10229" max="10229" width="22.26953125" style="60" customWidth="1"/>
    <col min="10230" max="10230" width="5" style="60" customWidth="1"/>
    <col min="10231" max="10242" width="4.7265625" style="60" customWidth="1"/>
    <col min="10243" max="10243" width="22" style="60" customWidth="1"/>
    <col min="10244" max="10244" width="9.7265625" style="60" customWidth="1"/>
    <col min="10245" max="10245" width="24.7265625" style="60" customWidth="1"/>
    <col min="10246" max="10246" width="9" style="60" customWidth="1"/>
    <col min="10247" max="10247" width="28.26953125" style="60" customWidth="1"/>
    <col min="10248" max="10248" width="9" style="60" customWidth="1"/>
    <col min="10249" max="10249" width="22.26953125" style="60" customWidth="1"/>
    <col min="10250" max="10250" width="9.7265625" style="60" customWidth="1"/>
    <col min="10251" max="10251" width="22.54296875" style="60" customWidth="1"/>
    <col min="10252" max="10252" width="9.453125" style="60" customWidth="1"/>
    <col min="10253" max="10480" width="9.26953125" style="60"/>
    <col min="10481" max="10481" width="2.26953125" style="60" customWidth="1"/>
    <col min="10482" max="10482" width="44.26953125" style="60" customWidth="1"/>
    <col min="10483" max="10483" width="18.7265625" style="60" customWidth="1"/>
    <col min="10484" max="10484" width="6.54296875" style="60" customWidth="1"/>
    <col min="10485" max="10485" width="22.26953125" style="60" customWidth="1"/>
    <col min="10486" max="10486" width="5" style="60" customWidth="1"/>
    <col min="10487" max="10498" width="4.7265625" style="60" customWidth="1"/>
    <col min="10499" max="10499" width="22" style="60" customWidth="1"/>
    <col min="10500" max="10500" width="9.7265625" style="60" customWidth="1"/>
    <col min="10501" max="10501" width="24.7265625" style="60" customWidth="1"/>
    <col min="10502" max="10502" width="9" style="60" customWidth="1"/>
    <col min="10503" max="10503" width="28.26953125" style="60" customWidth="1"/>
    <col min="10504" max="10504" width="9" style="60" customWidth="1"/>
    <col min="10505" max="10505" width="22.26953125" style="60" customWidth="1"/>
    <col min="10506" max="10506" width="9.7265625" style="60" customWidth="1"/>
    <col min="10507" max="10507" width="22.54296875" style="60" customWidth="1"/>
    <col min="10508" max="10508" width="9.453125" style="60" customWidth="1"/>
    <col min="10509" max="10736" width="9.26953125" style="60"/>
    <col min="10737" max="10737" width="2.26953125" style="60" customWidth="1"/>
    <col min="10738" max="10738" width="44.26953125" style="60" customWidth="1"/>
    <col min="10739" max="10739" width="18.7265625" style="60" customWidth="1"/>
    <col min="10740" max="10740" width="6.54296875" style="60" customWidth="1"/>
    <col min="10741" max="10741" width="22.26953125" style="60" customWidth="1"/>
    <col min="10742" max="10742" width="5" style="60" customWidth="1"/>
    <col min="10743" max="10754" width="4.7265625" style="60" customWidth="1"/>
    <col min="10755" max="10755" width="22" style="60" customWidth="1"/>
    <col min="10756" max="10756" width="9.7265625" style="60" customWidth="1"/>
    <col min="10757" max="10757" width="24.7265625" style="60" customWidth="1"/>
    <col min="10758" max="10758" width="9" style="60" customWidth="1"/>
    <col min="10759" max="10759" width="28.26953125" style="60" customWidth="1"/>
    <col min="10760" max="10760" width="9" style="60" customWidth="1"/>
    <col min="10761" max="10761" width="22.26953125" style="60" customWidth="1"/>
    <col min="10762" max="10762" width="9.7265625" style="60" customWidth="1"/>
    <col min="10763" max="10763" width="22.54296875" style="60" customWidth="1"/>
    <col min="10764" max="10764" width="9.453125" style="60" customWidth="1"/>
    <col min="10765" max="10992" width="9.26953125" style="60"/>
    <col min="10993" max="10993" width="2.26953125" style="60" customWidth="1"/>
    <col min="10994" max="10994" width="44.26953125" style="60" customWidth="1"/>
    <col min="10995" max="10995" width="18.7265625" style="60" customWidth="1"/>
    <col min="10996" max="10996" width="6.54296875" style="60" customWidth="1"/>
    <col min="10997" max="10997" width="22.26953125" style="60" customWidth="1"/>
    <col min="10998" max="10998" width="5" style="60" customWidth="1"/>
    <col min="10999" max="11010" width="4.7265625" style="60" customWidth="1"/>
    <col min="11011" max="11011" width="22" style="60" customWidth="1"/>
    <col min="11012" max="11012" width="9.7265625" style="60" customWidth="1"/>
    <col min="11013" max="11013" width="24.7265625" style="60" customWidth="1"/>
    <col min="11014" max="11014" width="9" style="60" customWidth="1"/>
    <col min="11015" max="11015" width="28.26953125" style="60" customWidth="1"/>
    <col min="11016" max="11016" width="9" style="60" customWidth="1"/>
    <col min="11017" max="11017" width="22.26953125" style="60" customWidth="1"/>
    <col min="11018" max="11018" width="9.7265625" style="60" customWidth="1"/>
    <col min="11019" max="11019" width="22.54296875" style="60" customWidth="1"/>
    <col min="11020" max="11020" width="9.453125" style="60" customWidth="1"/>
    <col min="11021" max="11248" width="9.26953125" style="60"/>
    <col min="11249" max="11249" width="2.26953125" style="60" customWidth="1"/>
    <col min="11250" max="11250" width="44.26953125" style="60" customWidth="1"/>
    <col min="11251" max="11251" width="18.7265625" style="60" customWidth="1"/>
    <col min="11252" max="11252" width="6.54296875" style="60" customWidth="1"/>
    <col min="11253" max="11253" width="22.26953125" style="60" customWidth="1"/>
    <col min="11254" max="11254" width="5" style="60" customWidth="1"/>
    <col min="11255" max="11266" width="4.7265625" style="60" customWidth="1"/>
    <col min="11267" max="11267" width="22" style="60" customWidth="1"/>
    <col min="11268" max="11268" width="9.7265625" style="60" customWidth="1"/>
    <col min="11269" max="11269" width="24.7265625" style="60" customWidth="1"/>
    <col min="11270" max="11270" width="9" style="60" customWidth="1"/>
    <col min="11271" max="11271" width="28.26953125" style="60" customWidth="1"/>
    <col min="11272" max="11272" width="9" style="60" customWidth="1"/>
    <col min="11273" max="11273" width="22.26953125" style="60" customWidth="1"/>
    <col min="11274" max="11274" width="9.7265625" style="60" customWidth="1"/>
    <col min="11275" max="11275" width="22.54296875" style="60" customWidth="1"/>
    <col min="11276" max="11276" width="9.453125" style="60" customWidth="1"/>
    <col min="11277" max="11504" width="9.26953125" style="60"/>
    <col min="11505" max="11505" width="2.26953125" style="60" customWidth="1"/>
    <col min="11506" max="11506" width="44.26953125" style="60" customWidth="1"/>
    <col min="11507" max="11507" width="18.7265625" style="60" customWidth="1"/>
    <col min="11508" max="11508" width="6.54296875" style="60" customWidth="1"/>
    <col min="11509" max="11509" width="22.26953125" style="60" customWidth="1"/>
    <col min="11510" max="11510" width="5" style="60" customWidth="1"/>
    <col min="11511" max="11522" width="4.7265625" style="60" customWidth="1"/>
    <col min="11523" max="11523" width="22" style="60" customWidth="1"/>
    <col min="11524" max="11524" width="9.7265625" style="60" customWidth="1"/>
    <col min="11525" max="11525" width="24.7265625" style="60" customWidth="1"/>
    <col min="11526" max="11526" width="9" style="60" customWidth="1"/>
    <col min="11527" max="11527" width="28.26953125" style="60" customWidth="1"/>
    <col min="11528" max="11528" width="9" style="60" customWidth="1"/>
    <col min="11529" max="11529" width="22.26953125" style="60" customWidth="1"/>
    <col min="11530" max="11530" width="9.7265625" style="60" customWidth="1"/>
    <col min="11531" max="11531" width="22.54296875" style="60" customWidth="1"/>
    <col min="11532" max="11532" width="9.453125" style="60" customWidth="1"/>
    <col min="11533" max="11760" width="9.26953125" style="60"/>
    <col min="11761" max="11761" width="2.26953125" style="60" customWidth="1"/>
    <col min="11762" max="11762" width="44.26953125" style="60" customWidth="1"/>
    <col min="11763" max="11763" width="18.7265625" style="60" customWidth="1"/>
    <col min="11764" max="11764" width="6.54296875" style="60" customWidth="1"/>
    <col min="11765" max="11765" width="22.26953125" style="60" customWidth="1"/>
    <col min="11766" max="11766" width="5" style="60" customWidth="1"/>
    <col min="11767" max="11778" width="4.7265625" style="60" customWidth="1"/>
    <col min="11779" max="11779" width="22" style="60" customWidth="1"/>
    <col min="11780" max="11780" width="9.7265625" style="60" customWidth="1"/>
    <col min="11781" max="11781" width="24.7265625" style="60" customWidth="1"/>
    <col min="11782" max="11782" width="9" style="60" customWidth="1"/>
    <col min="11783" max="11783" width="28.26953125" style="60" customWidth="1"/>
    <col min="11784" max="11784" width="9" style="60" customWidth="1"/>
    <col min="11785" max="11785" width="22.26953125" style="60" customWidth="1"/>
    <col min="11786" max="11786" width="9.7265625" style="60" customWidth="1"/>
    <col min="11787" max="11787" width="22.54296875" style="60" customWidth="1"/>
    <col min="11788" max="11788" width="9.453125" style="60" customWidth="1"/>
    <col min="11789" max="12016" width="9.26953125" style="60"/>
    <col min="12017" max="12017" width="2.26953125" style="60" customWidth="1"/>
    <col min="12018" max="12018" width="44.26953125" style="60" customWidth="1"/>
    <col min="12019" max="12019" width="18.7265625" style="60" customWidth="1"/>
    <col min="12020" max="12020" width="6.54296875" style="60" customWidth="1"/>
    <col min="12021" max="12021" width="22.26953125" style="60" customWidth="1"/>
    <col min="12022" max="12022" width="5" style="60" customWidth="1"/>
    <col min="12023" max="12034" width="4.7265625" style="60" customWidth="1"/>
    <col min="12035" max="12035" width="22" style="60" customWidth="1"/>
    <col min="12036" max="12036" width="9.7265625" style="60" customWidth="1"/>
    <col min="12037" max="12037" width="24.7265625" style="60" customWidth="1"/>
    <col min="12038" max="12038" width="9" style="60" customWidth="1"/>
    <col min="12039" max="12039" width="28.26953125" style="60" customWidth="1"/>
    <col min="12040" max="12040" width="9" style="60" customWidth="1"/>
    <col min="12041" max="12041" width="22.26953125" style="60" customWidth="1"/>
    <col min="12042" max="12042" width="9.7265625" style="60" customWidth="1"/>
    <col min="12043" max="12043" width="22.54296875" style="60" customWidth="1"/>
    <col min="12044" max="12044" width="9.453125" style="60" customWidth="1"/>
    <col min="12045" max="12272" width="9.26953125" style="60"/>
    <col min="12273" max="12273" width="2.26953125" style="60" customWidth="1"/>
    <col min="12274" max="12274" width="44.26953125" style="60" customWidth="1"/>
    <col min="12275" max="12275" width="18.7265625" style="60" customWidth="1"/>
    <col min="12276" max="12276" width="6.54296875" style="60" customWidth="1"/>
    <col min="12277" max="12277" width="22.26953125" style="60" customWidth="1"/>
    <col min="12278" max="12278" width="5" style="60" customWidth="1"/>
    <col min="12279" max="12290" width="4.7265625" style="60" customWidth="1"/>
    <col min="12291" max="12291" width="22" style="60" customWidth="1"/>
    <col min="12292" max="12292" width="9.7265625" style="60" customWidth="1"/>
    <col min="12293" max="12293" width="24.7265625" style="60" customWidth="1"/>
    <col min="12294" max="12294" width="9" style="60" customWidth="1"/>
    <col min="12295" max="12295" width="28.26953125" style="60" customWidth="1"/>
    <col min="12296" max="12296" width="9" style="60" customWidth="1"/>
    <col min="12297" max="12297" width="22.26953125" style="60" customWidth="1"/>
    <col min="12298" max="12298" width="9.7265625" style="60" customWidth="1"/>
    <col min="12299" max="12299" width="22.54296875" style="60" customWidth="1"/>
    <col min="12300" max="12300" width="9.453125" style="60" customWidth="1"/>
    <col min="12301" max="12528" width="9.26953125" style="60"/>
    <col min="12529" max="12529" width="2.26953125" style="60" customWidth="1"/>
    <col min="12530" max="12530" width="44.26953125" style="60" customWidth="1"/>
    <col min="12531" max="12531" width="18.7265625" style="60" customWidth="1"/>
    <col min="12532" max="12532" width="6.54296875" style="60" customWidth="1"/>
    <col min="12533" max="12533" width="22.26953125" style="60" customWidth="1"/>
    <col min="12534" max="12534" width="5" style="60" customWidth="1"/>
    <col min="12535" max="12546" width="4.7265625" style="60" customWidth="1"/>
    <col min="12547" max="12547" width="22" style="60" customWidth="1"/>
    <col min="12548" max="12548" width="9.7265625" style="60" customWidth="1"/>
    <col min="12549" max="12549" width="24.7265625" style="60" customWidth="1"/>
    <col min="12550" max="12550" width="9" style="60" customWidth="1"/>
    <col min="12551" max="12551" width="28.26953125" style="60" customWidth="1"/>
    <col min="12552" max="12552" width="9" style="60" customWidth="1"/>
    <col min="12553" max="12553" width="22.26953125" style="60" customWidth="1"/>
    <col min="12554" max="12554" width="9.7265625" style="60" customWidth="1"/>
    <col min="12555" max="12555" width="22.54296875" style="60" customWidth="1"/>
    <col min="12556" max="12556" width="9.453125" style="60" customWidth="1"/>
    <col min="12557" max="12784" width="9.26953125" style="60"/>
    <col min="12785" max="12785" width="2.26953125" style="60" customWidth="1"/>
    <col min="12786" max="12786" width="44.26953125" style="60" customWidth="1"/>
    <col min="12787" max="12787" width="18.7265625" style="60" customWidth="1"/>
    <col min="12788" max="12788" width="6.54296875" style="60" customWidth="1"/>
    <col min="12789" max="12789" width="22.26953125" style="60" customWidth="1"/>
    <col min="12790" max="12790" width="5" style="60" customWidth="1"/>
    <col min="12791" max="12802" width="4.7265625" style="60" customWidth="1"/>
    <col min="12803" max="12803" width="22" style="60" customWidth="1"/>
    <col min="12804" max="12804" width="9.7265625" style="60" customWidth="1"/>
    <col min="12805" max="12805" width="24.7265625" style="60" customWidth="1"/>
    <col min="12806" max="12806" width="9" style="60" customWidth="1"/>
    <col min="12807" max="12807" width="28.26953125" style="60" customWidth="1"/>
    <col min="12808" max="12808" width="9" style="60" customWidth="1"/>
    <col min="12809" max="12809" width="22.26953125" style="60" customWidth="1"/>
    <col min="12810" max="12810" width="9.7265625" style="60" customWidth="1"/>
    <col min="12811" max="12811" width="22.54296875" style="60" customWidth="1"/>
    <col min="12812" max="12812" width="9.453125" style="60" customWidth="1"/>
    <col min="12813" max="13040" width="9.26953125" style="60"/>
    <col min="13041" max="13041" width="2.26953125" style="60" customWidth="1"/>
    <col min="13042" max="13042" width="44.26953125" style="60" customWidth="1"/>
    <col min="13043" max="13043" width="18.7265625" style="60" customWidth="1"/>
    <col min="13044" max="13044" width="6.54296875" style="60" customWidth="1"/>
    <col min="13045" max="13045" width="22.26953125" style="60" customWidth="1"/>
    <col min="13046" max="13046" width="5" style="60" customWidth="1"/>
    <col min="13047" max="13058" width="4.7265625" style="60" customWidth="1"/>
    <col min="13059" max="13059" width="22" style="60" customWidth="1"/>
    <col min="13060" max="13060" width="9.7265625" style="60" customWidth="1"/>
    <col min="13061" max="13061" width="24.7265625" style="60" customWidth="1"/>
    <col min="13062" max="13062" width="9" style="60" customWidth="1"/>
    <col min="13063" max="13063" width="28.26953125" style="60" customWidth="1"/>
    <col min="13064" max="13064" width="9" style="60" customWidth="1"/>
    <col min="13065" max="13065" width="22.26953125" style="60" customWidth="1"/>
    <col min="13066" max="13066" width="9.7265625" style="60" customWidth="1"/>
    <col min="13067" max="13067" width="22.54296875" style="60" customWidth="1"/>
    <col min="13068" max="13068" width="9.453125" style="60" customWidth="1"/>
    <col min="13069" max="13296" width="9.26953125" style="60"/>
    <col min="13297" max="13297" width="2.26953125" style="60" customWidth="1"/>
    <col min="13298" max="13298" width="44.26953125" style="60" customWidth="1"/>
    <col min="13299" max="13299" width="18.7265625" style="60" customWidth="1"/>
    <col min="13300" max="13300" width="6.54296875" style="60" customWidth="1"/>
    <col min="13301" max="13301" width="22.26953125" style="60" customWidth="1"/>
    <col min="13302" max="13302" width="5" style="60" customWidth="1"/>
    <col min="13303" max="13314" width="4.7265625" style="60" customWidth="1"/>
    <col min="13315" max="13315" width="22" style="60" customWidth="1"/>
    <col min="13316" max="13316" width="9.7265625" style="60" customWidth="1"/>
    <col min="13317" max="13317" width="24.7265625" style="60" customWidth="1"/>
    <col min="13318" max="13318" width="9" style="60" customWidth="1"/>
    <col min="13319" max="13319" width="28.26953125" style="60" customWidth="1"/>
    <col min="13320" max="13320" width="9" style="60" customWidth="1"/>
    <col min="13321" max="13321" width="22.26953125" style="60" customWidth="1"/>
    <col min="13322" max="13322" width="9.7265625" style="60" customWidth="1"/>
    <col min="13323" max="13323" width="22.54296875" style="60" customWidth="1"/>
    <col min="13324" max="13324" width="9.453125" style="60" customWidth="1"/>
    <col min="13325" max="13552" width="9.26953125" style="60"/>
    <col min="13553" max="13553" width="2.26953125" style="60" customWidth="1"/>
    <col min="13554" max="13554" width="44.26953125" style="60" customWidth="1"/>
    <col min="13555" max="13555" width="18.7265625" style="60" customWidth="1"/>
    <col min="13556" max="13556" width="6.54296875" style="60" customWidth="1"/>
    <col min="13557" max="13557" width="22.26953125" style="60" customWidth="1"/>
    <col min="13558" max="13558" width="5" style="60" customWidth="1"/>
    <col min="13559" max="13570" width="4.7265625" style="60" customWidth="1"/>
    <col min="13571" max="13571" width="22" style="60" customWidth="1"/>
    <col min="13572" max="13572" width="9.7265625" style="60" customWidth="1"/>
    <col min="13573" max="13573" width="24.7265625" style="60" customWidth="1"/>
    <col min="13574" max="13574" width="9" style="60" customWidth="1"/>
    <col min="13575" max="13575" width="28.26953125" style="60" customWidth="1"/>
    <col min="13576" max="13576" width="9" style="60" customWidth="1"/>
    <col min="13577" max="13577" width="22.26953125" style="60" customWidth="1"/>
    <col min="13578" max="13578" width="9.7265625" style="60" customWidth="1"/>
    <col min="13579" max="13579" width="22.54296875" style="60" customWidth="1"/>
    <col min="13580" max="13580" width="9.453125" style="60" customWidth="1"/>
    <col min="13581" max="13808" width="9.26953125" style="60"/>
    <col min="13809" max="13809" width="2.26953125" style="60" customWidth="1"/>
    <col min="13810" max="13810" width="44.26953125" style="60" customWidth="1"/>
    <col min="13811" max="13811" width="18.7265625" style="60" customWidth="1"/>
    <col min="13812" max="13812" width="6.54296875" style="60" customWidth="1"/>
    <col min="13813" max="13813" width="22.26953125" style="60" customWidth="1"/>
    <col min="13814" max="13814" width="5" style="60" customWidth="1"/>
    <col min="13815" max="13826" width="4.7265625" style="60" customWidth="1"/>
    <col min="13827" max="13827" width="22" style="60" customWidth="1"/>
    <col min="13828" max="13828" width="9.7265625" style="60" customWidth="1"/>
    <col min="13829" max="13829" width="24.7265625" style="60" customWidth="1"/>
    <col min="13830" max="13830" width="9" style="60" customWidth="1"/>
    <col min="13831" max="13831" width="28.26953125" style="60" customWidth="1"/>
    <col min="13832" max="13832" width="9" style="60" customWidth="1"/>
    <col min="13833" max="13833" width="22.26953125" style="60" customWidth="1"/>
    <col min="13834" max="13834" width="9.7265625" style="60" customWidth="1"/>
    <col min="13835" max="13835" width="22.54296875" style="60" customWidth="1"/>
    <col min="13836" max="13836" width="9.453125" style="60" customWidth="1"/>
    <col min="13837" max="14064" width="9.26953125" style="60"/>
    <col min="14065" max="14065" width="2.26953125" style="60" customWidth="1"/>
    <col min="14066" max="14066" width="44.26953125" style="60" customWidth="1"/>
    <col min="14067" max="14067" width="18.7265625" style="60" customWidth="1"/>
    <col min="14068" max="14068" width="6.54296875" style="60" customWidth="1"/>
    <col min="14069" max="14069" width="22.26953125" style="60" customWidth="1"/>
    <col min="14070" max="14070" width="5" style="60" customWidth="1"/>
    <col min="14071" max="14082" width="4.7265625" style="60" customWidth="1"/>
    <col min="14083" max="14083" width="22" style="60" customWidth="1"/>
    <col min="14084" max="14084" width="9.7265625" style="60" customWidth="1"/>
    <col min="14085" max="14085" width="24.7265625" style="60" customWidth="1"/>
    <col min="14086" max="14086" width="9" style="60" customWidth="1"/>
    <col min="14087" max="14087" width="28.26953125" style="60" customWidth="1"/>
    <col min="14088" max="14088" width="9" style="60" customWidth="1"/>
    <col min="14089" max="14089" width="22.26953125" style="60" customWidth="1"/>
    <col min="14090" max="14090" width="9.7265625" style="60" customWidth="1"/>
    <col min="14091" max="14091" width="22.54296875" style="60" customWidth="1"/>
    <col min="14092" max="14092" width="9.453125" style="60" customWidth="1"/>
    <col min="14093" max="14320" width="9.26953125" style="60"/>
    <col min="14321" max="14321" width="2.26953125" style="60" customWidth="1"/>
    <col min="14322" max="14322" width="44.26953125" style="60" customWidth="1"/>
    <col min="14323" max="14323" width="18.7265625" style="60" customWidth="1"/>
    <col min="14324" max="14324" width="6.54296875" style="60" customWidth="1"/>
    <col min="14325" max="14325" width="22.26953125" style="60" customWidth="1"/>
    <col min="14326" max="14326" width="5" style="60" customWidth="1"/>
    <col min="14327" max="14338" width="4.7265625" style="60" customWidth="1"/>
    <col min="14339" max="14339" width="22" style="60" customWidth="1"/>
    <col min="14340" max="14340" width="9.7265625" style="60" customWidth="1"/>
    <col min="14341" max="14341" width="24.7265625" style="60" customWidth="1"/>
    <col min="14342" max="14342" width="9" style="60" customWidth="1"/>
    <col min="14343" max="14343" width="28.26953125" style="60" customWidth="1"/>
    <col min="14344" max="14344" width="9" style="60" customWidth="1"/>
    <col min="14345" max="14345" width="22.26953125" style="60" customWidth="1"/>
    <col min="14346" max="14346" width="9.7265625" style="60" customWidth="1"/>
    <col min="14347" max="14347" width="22.54296875" style="60" customWidth="1"/>
    <col min="14348" max="14348" width="9.453125" style="60" customWidth="1"/>
    <col min="14349" max="14576" width="9.26953125" style="60"/>
    <col min="14577" max="14577" width="2.26953125" style="60" customWidth="1"/>
    <col min="14578" max="14578" width="44.26953125" style="60" customWidth="1"/>
    <col min="14579" max="14579" width="18.7265625" style="60" customWidth="1"/>
    <col min="14580" max="14580" width="6.54296875" style="60" customWidth="1"/>
    <col min="14581" max="14581" width="22.26953125" style="60" customWidth="1"/>
    <col min="14582" max="14582" width="5" style="60" customWidth="1"/>
    <col min="14583" max="14594" width="4.7265625" style="60" customWidth="1"/>
    <col min="14595" max="14595" width="22" style="60" customWidth="1"/>
    <col min="14596" max="14596" width="9.7265625" style="60" customWidth="1"/>
    <col min="14597" max="14597" width="24.7265625" style="60" customWidth="1"/>
    <col min="14598" max="14598" width="9" style="60" customWidth="1"/>
    <col min="14599" max="14599" width="28.26953125" style="60" customWidth="1"/>
    <col min="14600" max="14600" width="9" style="60" customWidth="1"/>
    <col min="14601" max="14601" width="22.26953125" style="60" customWidth="1"/>
    <col min="14602" max="14602" width="9.7265625" style="60" customWidth="1"/>
    <col min="14603" max="14603" width="22.54296875" style="60" customWidth="1"/>
    <col min="14604" max="14604" width="9.453125" style="60" customWidth="1"/>
    <col min="14605" max="14832" width="9.26953125" style="60"/>
    <col min="14833" max="14833" width="2.26953125" style="60" customWidth="1"/>
    <col min="14834" max="14834" width="44.26953125" style="60" customWidth="1"/>
    <col min="14835" max="14835" width="18.7265625" style="60" customWidth="1"/>
    <col min="14836" max="14836" width="6.54296875" style="60" customWidth="1"/>
    <col min="14837" max="14837" width="22.26953125" style="60" customWidth="1"/>
    <col min="14838" max="14838" width="5" style="60" customWidth="1"/>
    <col min="14839" max="14850" width="4.7265625" style="60" customWidth="1"/>
    <col min="14851" max="14851" width="22" style="60" customWidth="1"/>
    <col min="14852" max="14852" width="9.7265625" style="60" customWidth="1"/>
    <col min="14853" max="14853" width="24.7265625" style="60" customWidth="1"/>
    <col min="14854" max="14854" width="9" style="60" customWidth="1"/>
    <col min="14855" max="14855" width="28.26953125" style="60" customWidth="1"/>
    <col min="14856" max="14856" width="9" style="60" customWidth="1"/>
    <col min="14857" max="14857" width="22.26953125" style="60" customWidth="1"/>
    <col min="14858" max="14858" width="9.7265625" style="60" customWidth="1"/>
    <col min="14859" max="14859" width="22.54296875" style="60" customWidth="1"/>
    <col min="14860" max="14860" width="9.453125" style="60" customWidth="1"/>
    <col min="14861" max="15088" width="9.26953125" style="60"/>
    <col min="15089" max="15089" width="2.26953125" style="60" customWidth="1"/>
    <col min="15090" max="15090" width="44.26953125" style="60" customWidth="1"/>
    <col min="15091" max="15091" width="18.7265625" style="60" customWidth="1"/>
    <col min="15092" max="15092" width="6.54296875" style="60" customWidth="1"/>
    <col min="15093" max="15093" width="22.26953125" style="60" customWidth="1"/>
    <col min="15094" max="15094" width="5" style="60" customWidth="1"/>
    <col min="15095" max="15106" width="4.7265625" style="60" customWidth="1"/>
    <col min="15107" max="15107" width="22" style="60" customWidth="1"/>
    <col min="15108" max="15108" width="9.7265625" style="60" customWidth="1"/>
    <col min="15109" max="15109" width="24.7265625" style="60" customWidth="1"/>
    <col min="15110" max="15110" width="9" style="60" customWidth="1"/>
    <col min="15111" max="15111" width="28.26953125" style="60" customWidth="1"/>
    <col min="15112" max="15112" width="9" style="60" customWidth="1"/>
    <col min="15113" max="15113" width="22.26953125" style="60" customWidth="1"/>
    <col min="15114" max="15114" width="9.7265625" style="60" customWidth="1"/>
    <col min="15115" max="15115" width="22.54296875" style="60" customWidth="1"/>
    <col min="15116" max="15116" width="9.453125" style="60" customWidth="1"/>
    <col min="15117" max="15344" width="9.26953125" style="60"/>
    <col min="15345" max="15345" width="2.26953125" style="60" customWidth="1"/>
    <col min="15346" max="15346" width="44.26953125" style="60" customWidth="1"/>
    <col min="15347" max="15347" width="18.7265625" style="60" customWidth="1"/>
    <col min="15348" max="15348" width="6.54296875" style="60" customWidth="1"/>
    <col min="15349" max="15349" width="22.26953125" style="60" customWidth="1"/>
    <col min="15350" max="15350" width="5" style="60" customWidth="1"/>
    <col min="15351" max="15362" width="4.7265625" style="60" customWidth="1"/>
    <col min="15363" max="15363" width="22" style="60" customWidth="1"/>
    <col min="15364" max="15364" width="9.7265625" style="60" customWidth="1"/>
    <col min="15365" max="15365" width="24.7265625" style="60" customWidth="1"/>
    <col min="15366" max="15366" width="9" style="60" customWidth="1"/>
    <col min="15367" max="15367" width="28.26953125" style="60" customWidth="1"/>
    <col min="15368" max="15368" width="9" style="60" customWidth="1"/>
    <col min="15369" max="15369" width="22.26953125" style="60" customWidth="1"/>
    <col min="15370" max="15370" width="9.7265625" style="60" customWidth="1"/>
    <col min="15371" max="15371" width="22.54296875" style="60" customWidth="1"/>
    <col min="15372" max="15372" width="9.453125" style="60" customWidth="1"/>
    <col min="15373" max="15600" width="9.26953125" style="60"/>
    <col min="15601" max="15601" width="2.26953125" style="60" customWidth="1"/>
    <col min="15602" max="15602" width="44.26953125" style="60" customWidth="1"/>
    <col min="15603" max="15603" width="18.7265625" style="60" customWidth="1"/>
    <col min="15604" max="15604" width="6.54296875" style="60" customWidth="1"/>
    <col min="15605" max="15605" width="22.26953125" style="60" customWidth="1"/>
    <col min="15606" max="15606" width="5" style="60" customWidth="1"/>
    <col min="15607" max="15618" width="4.7265625" style="60" customWidth="1"/>
    <col min="15619" max="15619" width="22" style="60" customWidth="1"/>
    <col min="15620" max="15620" width="9.7265625" style="60" customWidth="1"/>
    <col min="15621" max="15621" width="24.7265625" style="60" customWidth="1"/>
    <col min="15622" max="15622" width="9" style="60" customWidth="1"/>
    <col min="15623" max="15623" width="28.26953125" style="60" customWidth="1"/>
    <col min="15624" max="15624" width="9" style="60" customWidth="1"/>
    <col min="15625" max="15625" width="22.26953125" style="60" customWidth="1"/>
    <col min="15626" max="15626" width="9.7265625" style="60" customWidth="1"/>
    <col min="15627" max="15627" width="22.54296875" style="60" customWidth="1"/>
    <col min="15628" max="15628" width="9.453125" style="60" customWidth="1"/>
    <col min="15629" max="15856" width="9.26953125" style="60"/>
    <col min="15857" max="15857" width="2.26953125" style="60" customWidth="1"/>
    <col min="15858" max="15858" width="44.26953125" style="60" customWidth="1"/>
    <col min="15859" max="15859" width="18.7265625" style="60" customWidth="1"/>
    <col min="15860" max="15860" width="6.54296875" style="60" customWidth="1"/>
    <col min="15861" max="15861" width="22.26953125" style="60" customWidth="1"/>
    <col min="15862" max="15862" width="5" style="60" customWidth="1"/>
    <col min="15863" max="15874" width="4.7265625" style="60" customWidth="1"/>
    <col min="15875" max="15875" width="22" style="60" customWidth="1"/>
    <col min="15876" max="15876" width="9.7265625" style="60" customWidth="1"/>
    <col min="15877" max="15877" width="24.7265625" style="60" customWidth="1"/>
    <col min="15878" max="15878" width="9" style="60" customWidth="1"/>
    <col min="15879" max="15879" width="28.26953125" style="60" customWidth="1"/>
    <col min="15880" max="15880" width="9" style="60" customWidth="1"/>
    <col min="15881" max="15881" width="22.26953125" style="60" customWidth="1"/>
    <col min="15882" max="15882" width="9.7265625" style="60" customWidth="1"/>
    <col min="15883" max="15883" width="22.54296875" style="60" customWidth="1"/>
    <col min="15884" max="15884" width="9.453125" style="60" customWidth="1"/>
    <col min="15885" max="16112" width="9.26953125" style="60"/>
    <col min="16113" max="16113" width="2.26953125" style="60" customWidth="1"/>
    <col min="16114" max="16114" width="44.26953125" style="60" customWidth="1"/>
    <col min="16115" max="16115" width="18.7265625" style="60" customWidth="1"/>
    <col min="16116" max="16116" width="6.54296875" style="60" customWidth="1"/>
    <col min="16117" max="16117" width="22.26953125" style="60" customWidth="1"/>
    <col min="16118" max="16118" width="5" style="60" customWidth="1"/>
    <col min="16119" max="16130" width="4.7265625" style="60" customWidth="1"/>
    <col min="16131" max="16131" width="22" style="60" customWidth="1"/>
    <col min="16132" max="16132" width="9.7265625" style="60" customWidth="1"/>
    <col min="16133" max="16133" width="24.7265625" style="60" customWidth="1"/>
    <col min="16134" max="16134" width="9" style="60" customWidth="1"/>
    <col min="16135" max="16135" width="28.26953125" style="60" customWidth="1"/>
    <col min="16136" max="16136" width="9" style="60" customWidth="1"/>
    <col min="16137" max="16137" width="22.26953125" style="60" customWidth="1"/>
    <col min="16138" max="16138" width="9.7265625" style="60" customWidth="1"/>
    <col min="16139" max="16139" width="22.54296875" style="60" customWidth="1"/>
    <col min="16140" max="16140" width="9.453125" style="60" customWidth="1"/>
    <col min="16141" max="16384" width="9.26953125" style="60"/>
  </cols>
  <sheetData>
    <row r="2" spans="1:22" ht="23.65" customHeight="1">
      <c r="B2" s="233"/>
      <c r="C2" s="234" t="s">
        <v>41</v>
      </c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5" t="s">
        <v>307</v>
      </c>
      <c r="V2" s="235"/>
    </row>
    <row r="3" spans="1:22" ht="23.65" customHeight="1">
      <c r="A3" s="61"/>
      <c r="B3" s="233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5" t="s">
        <v>308</v>
      </c>
      <c r="V3" s="235"/>
    </row>
    <row r="4" spans="1:22" ht="23">
      <c r="A4" s="61"/>
      <c r="B4" s="62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1:22" s="64" customFormat="1" ht="36" customHeight="1">
      <c r="A5" s="65"/>
      <c r="B5" s="66" t="s">
        <v>1</v>
      </c>
      <c r="C5" s="66" t="s">
        <v>2</v>
      </c>
      <c r="D5" s="236" t="s">
        <v>3</v>
      </c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 t="s">
        <v>4</v>
      </c>
      <c r="P5" s="236"/>
      <c r="Q5" s="236"/>
      <c r="R5" s="236"/>
      <c r="S5" s="236"/>
      <c r="T5" s="236"/>
      <c r="U5" s="236" t="s">
        <v>5</v>
      </c>
      <c r="V5" s="236"/>
    </row>
    <row r="6" spans="1:22" s="64" customFormat="1" ht="30" customHeight="1">
      <c r="A6" s="65"/>
      <c r="B6" s="67" t="s">
        <v>6</v>
      </c>
      <c r="C6" s="67">
        <v>20100134706</v>
      </c>
      <c r="D6" s="243" t="s">
        <v>7</v>
      </c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 t="s">
        <v>8</v>
      </c>
      <c r="P6" s="243"/>
      <c r="Q6" s="243"/>
      <c r="R6" s="243"/>
      <c r="S6" s="243"/>
      <c r="T6" s="243"/>
      <c r="U6" s="243">
        <v>337</v>
      </c>
      <c r="V6" s="243"/>
    </row>
    <row r="7" spans="1:22" ht="32.65" customHeight="1">
      <c r="A7" s="68"/>
      <c r="B7" s="236" t="s">
        <v>9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</row>
    <row r="8" spans="1:22" ht="32.65" customHeight="1">
      <c r="A8" s="68"/>
      <c r="B8" s="238" t="s">
        <v>44</v>
      </c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</row>
    <row r="9" spans="1:22" ht="32.65" customHeight="1">
      <c r="A9" s="68"/>
      <c r="B9" s="66" t="s">
        <v>14</v>
      </c>
      <c r="C9" s="230" t="s">
        <v>389</v>
      </c>
      <c r="D9" s="231"/>
      <c r="E9" s="232"/>
      <c r="F9" s="66" t="s">
        <v>390</v>
      </c>
      <c r="G9" s="236" t="s">
        <v>10</v>
      </c>
      <c r="H9" s="236"/>
      <c r="I9" s="236"/>
      <c r="J9" s="236"/>
      <c r="K9" s="236"/>
      <c r="L9" s="236"/>
      <c r="M9" s="236"/>
      <c r="N9" s="236"/>
      <c r="O9" s="236"/>
      <c r="P9" s="236" t="s">
        <v>11</v>
      </c>
      <c r="Q9" s="236"/>
      <c r="R9" s="236"/>
      <c r="S9" s="236"/>
      <c r="T9" s="236"/>
      <c r="U9" s="66" t="s">
        <v>12</v>
      </c>
      <c r="V9" s="66" t="s">
        <v>13</v>
      </c>
    </row>
    <row r="10" spans="1:22" ht="65" customHeight="1">
      <c r="A10" s="68"/>
      <c r="B10" s="137" t="s">
        <v>479</v>
      </c>
      <c r="C10" s="249">
        <v>0</v>
      </c>
      <c r="D10" s="266"/>
      <c r="E10" s="267"/>
      <c r="F10" s="207" t="s">
        <v>337</v>
      </c>
      <c r="G10" s="254" t="s">
        <v>435</v>
      </c>
      <c r="H10" s="254"/>
      <c r="I10" s="254"/>
      <c r="J10" s="254"/>
      <c r="K10" s="254"/>
      <c r="L10" s="254"/>
      <c r="M10" s="254"/>
      <c r="N10" s="254"/>
      <c r="O10" s="254"/>
      <c r="P10" s="238" t="s">
        <v>391</v>
      </c>
      <c r="Q10" s="238"/>
      <c r="R10" s="238"/>
      <c r="S10" s="238"/>
      <c r="T10" s="238"/>
      <c r="U10" s="69" t="s">
        <v>58</v>
      </c>
      <c r="V10" s="69" t="s">
        <v>46</v>
      </c>
    </row>
    <row r="11" spans="1:22">
      <c r="B11" s="70"/>
      <c r="C11" s="70"/>
      <c r="D11" s="70"/>
      <c r="E11" s="70"/>
      <c r="F11" s="70"/>
      <c r="G11" s="70"/>
      <c r="H11" s="70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 t="s">
        <v>347</v>
      </c>
      <c r="U11" s="71"/>
    </row>
    <row r="12" spans="1:22" ht="15.65" customHeight="1">
      <c r="B12" s="239" t="s">
        <v>15</v>
      </c>
      <c r="C12" s="239"/>
      <c r="D12" s="239"/>
      <c r="E12" s="241" t="s">
        <v>219</v>
      </c>
      <c r="F12" s="241" t="s">
        <v>16</v>
      </c>
      <c r="G12" s="241" t="s">
        <v>38</v>
      </c>
      <c r="H12" s="403"/>
      <c r="I12" s="229">
        <v>2025</v>
      </c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8" t="s">
        <v>17</v>
      </c>
      <c r="V12" s="228" t="s">
        <v>48</v>
      </c>
    </row>
    <row r="13" spans="1:22">
      <c r="B13" s="239"/>
      <c r="C13" s="239"/>
      <c r="D13" s="239"/>
      <c r="E13" s="241"/>
      <c r="F13" s="241"/>
      <c r="G13" s="241"/>
      <c r="H13" s="403"/>
      <c r="I13" s="229" t="s">
        <v>18</v>
      </c>
      <c r="J13" s="229"/>
      <c r="K13" s="229"/>
      <c r="L13" s="229" t="s">
        <v>19</v>
      </c>
      <c r="M13" s="229"/>
      <c r="N13" s="229"/>
      <c r="O13" s="229" t="s">
        <v>20</v>
      </c>
      <c r="P13" s="229"/>
      <c r="Q13" s="229"/>
      <c r="R13" s="229" t="s">
        <v>21</v>
      </c>
      <c r="S13" s="229"/>
      <c r="T13" s="229"/>
      <c r="U13" s="228"/>
      <c r="V13" s="228"/>
    </row>
    <row r="14" spans="1:22">
      <c r="B14" s="239"/>
      <c r="C14" s="239"/>
      <c r="D14" s="239"/>
      <c r="E14" s="241"/>
      <c r="F14" s="241"/>
      <c r="G14" s="241"/>
      <c r="H14" s="403"/>
      <c r="I14" s="73" t="s">
        <v>22</v>
      </c>
      <c r="J14" s="73" t="s">
        <v>23</v>
      </c>
      <c r="K14" s="73" t="s">
        <v>24</v>
      </c>
      <c r="L14" s="73" t="s">
        <v>25</v>
      </c>
      <c r="M14" s="73" t="s">
        <v>26</v>
      </c>
      <c r="N14" s="73" t="s">
        <v>27</v>
      </c>
      <c r="O14" s="73" t="s">
        <v>28</v>
      </c>
      <c r="P14" s="73" t="s">
        <v>29</v>
      </c>
      <c r="Q14" s="73" t="s">
        <v>30</v>
      </c>
      <c r="R14" s="73" t="s">
        <v>31</v>
      </c>
      <c r="S14" s="73" t="s">
        <v>32</v>
      </c>
      <c r="T14" s="73" t="s">
        <v>33</v>
      </c>
      <c r="U14" s="228"/>
      <c r="V14" s="228"/>
    </row>
    <row r="15" spans="1:22" ht="20">
      <c r="B15" s="93"/>
      <c r="C15" s="94"/>
      <c r="D15" s="95"/>
      <c r="E15" s="95"/>
      <c r="F15" s="96" t="s">
        <v>166</v>
      </c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154" t="e">
        <f>SUM(#REF!,#REF!,#REF!,#REF!,#REF!)/SUM(#REF!,#REF!,#REF!,#REF!,#REF!)</f>
        <v>#REF!</v>
      </c>
    </row>
    <row r="17" spans="1:22" ht="32.65" customHeight="1">
      <c r="A17" s="68"/>
      <c r="B17" s="66" t="s">
        <v>42</v>
      </c>
      <c r="C17" s="230" t="s">
        <v>389</v>
      </c>
      <c r="D17" s="231"/>
      <c r="E17" s="232"/>
      <c r="F17" s="66" t="s">
        <v>390</v>
      </c>
      <c r="G17" s="236" t="s">
        <v>10</v>
      </c>
      <c r="H17" s="236"/>
      <c r="I17" s="236"/>
      <c r="J17" s="236"/>
      <c r="K17" s="236"/>
      <c r="L17" s="236"/>
      <c r="M17" s="236"/>
      <c r="N17" s="236"/>
      <c r="O17" s="236"/>
      <c r="P17" s="236" t="s">
        <v>11</v>
      </c>
      <c r="Q17" s="236"/>
      <c r="R17" s="236"/>
      <c r="S17" s="236"/>
      <c r="T17" s="236"/>
      <c r="U17" s="66" t="s">
        <v>12</v>
      </c>
      <c r="V17" s="66" t="s">
        <v>13</v>
      </c>
    </row>
    <row r="18" spans="1:22" ht="65.5" customHeight="1">
      <c r="A18" s="68"/>
      <c r="B18" s="69" t="s">
        <v>448</v>
      </c>
      <c r="C18" s="400" t="s">
        <v>451</v>
      </c>
      <c r="D18" s="401"/>
      <c r="E18" s="402"/>
      <c r="F18" s="149" t="s">
        <v>453</v>
      </c>
      <c r="G18" s="238" t="s">
        <v>449</v>
      </c>
      <c r="H18" s="238"/>
      <c r="I18" s="238"/>
      <c r="J18" s="238"/>
      <c r="K18" s="238"/>
      <c r="L18" s="238"/>
      <c r="M18" s="238"/>
      <c r="N18" s="238"/>
      <c r="O18" s="238"/>
      <c r="P18" s="238" t="s">
        <v>391</v>
      </c>
      <c r="Q18" s="238"/>
      <c r="R18" s="238"/>
      <c r="S18" s="238"/>
      <c r="T18" s="238"/>
      <c r="U18" s="69" t="s">
        <v>58</v>
      </c>
      <c r="V18" s="69" t="s">
        <v>46</v>
      </c>
    </row>
    <row r="19" spans="1:22">
      <c r="B19" s="70"/>
      <c r="C19" s="70"/>
      <c r="D19" s="70"/>
      <c r="E19" s="70"/>
      <c r="F19" s="70"/>
      <c r="G19" s="70"/>
      <c r="H19" s="70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05"/>
    </row>
    <row r="20" spans="1:22">
      <c r="B20" s="239" t="s">
        <v>15</v>
      </c>
      <c r="C20" s="239"/>
      <c r="D20" s="239"/>
      <c r="E20" s="241" t="s">
        <v>219</v>
      </c>
      <c r="F20" s="241" t="s">
        <v>16</v>
      </c>
      <c r="G20" s="241" t="s">
        <v>38</v>
      </c>
      <c r="H20" s="403"/>
      <c r="I20" s="229">
        <v>2025</v>
      </c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8" t="s">
        <v>17</v>
      </c>
      <c r="V20" s="228" t="s">
        <v>48</v>
      </c>
    </row>
    <row r="21" spans="1:22">
      <c r="B21" s="239"/>
      <c r="C21" s="239"/>
      <c r="D21" s="239"/>
      <c r="E21" s="241"/>
      <c r="F21" s="241"/>
      <c r="G21" s="241"/>
      <c r="H21" s="403"/>
      <c r="I21" s="229" t="s">
        <v>18</v>
      </c>
      <c r="J21" s="229"/>
      <c r="K21" s="229"/>
      <c r="L21" s="229" t="s">
        <v>19</v>
      </c>
      <c r="M21" s="229"/>
      <c r="N21" s="229"/>
      <c r="O21" s="229" t="s">
        <v>20</v>
      </c>
      <c r="P21" s="229"/>
      <c r="Q21" s="229"/>
      <c r="R21" s="229" t="s">
        <v>21</v>
      </c>
      <c r="S21" s="229"/>
      <c r="T21" s="229"/>
      <c r="U21" s="228"/>
      <c r="V21" s="228"/>
    </row>
    <row r="22" spans="1:22">
      <c r="B22" s="239"/>
      <c r="C22" s="239"/>
      <c r="D22" s="239"/>
      <c r="E22" s="241"/>
      <c r="F22" s="241"/>
      <c r="G22" s="241"/>
      <c r="H22" s="403"/>
      <c r="I22" s="73" t="s">
        <v>22</v>
      </c>
      <c r="J22" s="73" t="s">
        <v>23</v>
      </c>
      <c r="K22" s="73" t="s">
        <v>24</v>
      </c>
      <c r="L22" s="73" t="s">
        <v>25</v>
      </c>
      <c r="M22" s="73" t="s">
        <v>26</v>
      </c>
      <c r="N22" s="73" t="s">
        <v>27</v>
      </c>
      <c r="O22" s="73" t="s">
        <v>28</v>
      </c>
      <c r="P22" s="73" t="s">
        <v>29</v>
      </c>
      <c r="Q22" s="73" t="s">
        <v>30</v>
      </c>
      <c r="R22" s="73" t="s">
        <v>31</v>
      </c>
      <c r="S22" s="73" t="s">
        <v>32</v>
      </c>
      <c r="T22" s="73" t="s">
        <v>33</v>
      </c>
      <c r="U22" s="228"/>
      <c r="V22" s="228"/>
    </row>
    <row r="23" spans="1:22" ht="20">
      <c r="B23" s="93"/>
      <c r="C23" s="94"/>
      <c r="D23" s="95"/>
      <c r="E23" s="95"/>
      <c r="F23" s="96" t="s">
        <v>166</v>
      </c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154" t="e">
        <f>SUM(#REF!,#REF!,#REF!,#REF!)/SUM(#REF!,#REF!,#REF!,#REF!)</f>
        <v>#REF!</v>
      </c>
    </row>
    <row r="25" spans="1:22" ht="32.65" customHeight="1">
      <c r="A25" s="68"/>
      <c r="B25" s="66" t="s">
        <v>63</v>
      </c>
      <c r="C25" s="230" t="s">
        <v>389</v>
      </c>
      <c r="D25" s="231"/>
      <c r="E25" s="232"/>
      <c r="F25" s="66" t="s">
        <v>390</v>
      </c>
      <c r="G25" s="236" t="s">
        <v>10</v>
      </c>
      <c r="H25" s="236"/>
      <c r="I25" s="236"/>
      <c r="J25" s="236"/>
      <c r="K25" s="236"/>
      <c r="L25" s="236"/>
      <c r="M25" s="236"/>
      <c r="N25" s="236"/>
      <c r="O25" s="236"/>
      <c r="P25" s="236" t="s">
        <v>11</v>
      </c>
      <c r="Q25" s="236"/>
      <c r="R25" s="236"/>
      <c r="S25" s="236"/>
      <c r="T25" s="236"/>
      <c r="U25" s="66" t="s">
        <v>12</v>
      </c>
      <c r="V25" s="66" t="s">
        <v>13</v>
      </c>
    </row>
    <row r="26" spans="1:22" ht="53.65" customHeight="1">
      <c r="A26" s="68"/>
      <c r="B26" s="69" t="s">
        <v>436</v>
      </c>
      <c r="C26" s="400" t="s">
        <v>452</v>
      </c>
      <c r="D26" s="401"/>
      <c r="E26" s="402"/>
      <c r="F26" s="149" t="s">
        <v>454</v>
      </c>
      <c r="G26" s="238" t="s">
        <v>450</v>
      </c>
      <c r="H26" s="238"/>
      <c r="I26" s="238"/>
      <c r="J26" s="238"/>
      <c r="K26" s="238"/>
      <c r="L26" s="238"/>
      <c r="M26" s="238"/>
      <c r="N26" s="238"/>
      <c r="O26" s="238"/>
      <c r="P26" s="238" t="s">
        <v>391</v>
      </c>
      <c r="Q26" s="238"/>
      <c r="R26" s="238"/>
      <c r="S26" s="238"/>
      <c r="T26" s="238"/>
      <c r="U26" s="69" t="s">
        <v>58</v>
      </c>
      <c r="V26" s="69" t="s">
        <v>46</v>
      </c>
    </row>
    <row r="27" spans="1:22">
      <c r="B27" s="70"/>
      <c r="C27" s="70"/>
      <c r="D27" s="70"/>
      <c r="E27" s="70"/>
      <c r="F27" s="70"/>
      <c r="G27" s="70"/>
      <c r="H27" s="70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105"/>
    </row>
    <row r="28" spans="1:22">
      <c r="B28" s="239" t="s">
        <v>15</v>
      </c>
      <c r="C28" s="239"/>
      <c r="D28" s="239"/>
      <c r="E28" s="241" t="s">
        <v>219</v>
      </c>
      <c r="F28" s="241" t="s">
        <v>16</v>
      </c>
      <c r="G28" s="241" t="s">
        <v>38</v>
      </c>
      <c r="H28" s="403"/>
      <c r="I28" s="229">
        <v>2025</v>
      </c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8" t="s">
        <v>17</v>
      </c>
      <c r="V28" s="228" t="s">
        <v>48</v>
      </c>
    </row>
    <row r="29" spans="1:22">
      <c r="B29" s="239"/>
      <c r="C29" s="239"/>
      <c r="D29" s="239"/>
      <c r="E29" s="241"/>
      <c r="F29" s="241"/>
      <c r="G29" s="241"/>
      <c r="H29" s="403"/>
      <c r="I29" s="229" t="s">
        <v>18</v>
      </c>
      <c r="J29" s="229"/>
      <c r="K29" s="229"/>
      <c r="L29" s="229" t="s">
        <v>19</v>
      </c>
      <c r="M29" s="229"/>
      <c r="N29" s="229"/>
      <c r="O29" s="229" t="s">
        <v>20</v>
      </c>
      <c r="P29" s="229"/>
      <c r="Q29" s="229"/>
      <c r="R29" s="229" t="s">
        <v>21</v>
      </c>
      <c r="S29" s="229"/>
      <c r="T29" s="229"/>
      <c r="U29" s="228"/>
      <c r="V29" s="228"/>
    </row>
    <row r="30" spans="1:22">
      <c r="B30" s="239"/>
      <c r="C30" s="239"/>
      <c r="D30" s="239"/>
      <c r="E30" s="241"/>
      <c r="F30" s="241"/>
      <c r="G30" s="241"/>
      <c r="H30" s="403"/>
      <c r="I30" s="73" t="s">
        <v>22</v>
      </c>
      <c r="J30" s="73" t="s">
        <v>23</v>
      </c>
      <c r="K30" s="73" t="s">
        <v>24</v>
      </c>
      <c r="L30" s="73" t="s">
        <v>25</v>
      </c>
      <c r="M30" s="73" t="s">
        <v>26</v>
      </c>
      <c r="N30" s="73" t="s">
        <v>27</v>
      </c>
      <c r="O30" s="73" t="s">
        <v>28</v>
      </c>
      <c r="P30" s="73" t="s">
        <v>29</v>
      </c>
      <c r="Q30" s="73" t="s">
        <v>30</v>
      </c>
      <c r="R30" s="73" t="s">
        <v>31</v>
      </c>
      <c r="S30" s="73" t="s">
        <v>32</v>
      </c>
      <c r="T30" s="73" t="s">
        <v>33</v>
      </c>
      <c r="U30" s="228"/>
      <c r="V30" s="228"/>
    </row>
    <row r="31" spans="1:22" ht="20">
      <c r="B31" s="93"/>
      <c r="C31" s="94"/>
      <c r="D31" s="95"/>
      <c r="E31" s="95"/>
      <c r="F31" s="96" t="s">
        <v>166</v>
      </c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154" t="e">
        <f>SUM(#REF!,#REF!,#REF!,#REF!)/SUM(#REF!,#REF!,#REF!,#REF!)</f>
        <v>#REF!</v>
      </c>
    </row>
    <row r="32" spans="1:22" ht="15" customHeight="1">
      <c r="B32" s="167"/>
      <c r="C32" s="168"/>
      <c r="D32" s="169"/>
      <c r="E32" s="169"/>
      <c r="F32" s="170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2"/>
    </row>
    <row r="33" spans="2:22" ht="28">
      <c r="B33" s="66" t="s">
        <v>64</v>
      </c>
      <c r="C33" s="230" t="s">
        <v>389</v>
      </c>
      <c r="D33" s="231"/>
      <c r="E33" s="232"/>
      <c r="F33" s="66" t="s">
        <v>390</v>
      </c>
      <c r="G33" s="236" t="s">
        <v>10</v>
      </c>
      <c r="H33" s="236"/>
      <c r="I33" s="236"/>
      <c r="J33" s="236"/>
      <c r="K33" s="236"/>
      <c r="L33" s="236"/>
      <c r="M33" s="236"/>
      <c r="N33" s="236"/>
      <c r="O33" s="236"/>
      <c r="P33" s="236" t="s">
        <v>11</v>
      </c>
      <c r="Q33" s="236"/>
      <c r="R33" s="236"/>
      <c r="S33" s="236"/>
      <c r="T33" s="236"/>
      <c r="U33" s="66" t="s">
        <v>12</v>
      </c>
      <c r="V33" s="66" t="s">
        <v>13</v>
      </c>
    </row>
    <row r="34" spans="2:22" ht="70">
      <c r="B34" s="69" t="s">
        <v>437</v>
      </c>
      <c r="C34" s="265" t="s">
        <v>293</v>
      </c>
      <c r="D34" s="266"/>
      <c r="E34" s="267"/>
      <c r="F34" s="148">
        <v>0.85</v>
      </c>
      <c r="G34" s="254" t="s">
        <v>447</v>
      </c>
      <c r="H34" s="254"/>
      <c r="I34" s="254"/>
      <c r="J34" s="254"/>
      <c r="K34" s="254"/>
      <c r="L34" s="254"/>
      <c r="M34" s="254"/>
      <c r="N34" s="254"/>
      <c r="O34" s="254"/>
      <c r="P34" s="238" t="s">
        <v>391</v>
      </c>
      <c r="Q34" s="238"/>
      <c r="R34" s="238"/>
      <c r="S34" s="238"/>
      <c r="T34" s="238"/>
      <c r="U34" s="69" t="s">
        <v>58</v>
      </c>
      <c r="V34" s="69" t="s">
        <v>46</v>
      </c>
    </row>
    <row r="35" spans="2:22">
      <c r="B35" s="70"/>
      <c r="C35" s="70"/>
      <c r="D35" s="70"/>
      <c r="E35" s="70"/>
      <c r="F35" s="70"/>
      <c r="G35" s="70"/>
      <c r="H35" s="70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105"/>
    </row>
    <row r="36" spans="2:22">
      <c r="B36" s="239" t="s">
        <v>15</v>
      </c>
      <c r="C36" s="239"/>
      <c r="D36" s="239"/>
      <c r="E36" s="241" t="s">
        <v>219</v>
      </c>
      <c r="F36" s="241" t="s">
        <v>16</v>
      </c>
      <c r="G36" s="241" t="s">
        <v>38</v>
      </c>
      <c r="H36" s="403"/>
      <c r="I36" s="229">
        <v>2025</v>
      </c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8" t="s">
        <v>17</v>
      </c>
      <c r="V36" s="228" t="s">
        <v>48</v>
      </c>
    </row>
    <row r="37" spans="2:22">
      <c r="B37" s="239"/>
      <c r="C37" s="239"/>
      <c r="D37" s="239"/>
      <c r="E37" s="241"/>
      <c r="F37" s="241"/>
      <c r="G37" s="241"/>
      <c r="H37" s="403"/>
      <c r="I37" s="229" t="s">
        <v>18</v>
      </c>
      <c r="J37" s="229"/>
      <c r="K37" s="229"/>
      <c r="L37" s="229" t="s">
        <v>19</v>
      </c>
      <c r="M37" s="229"/>
      <c r="N37" s="229"/>
      <c r="O37" s="229" t="s">
        <v>20</v>
      </c>
      <c r="P37" s="229"/>
      <c r="Q37" s="229"/>
      <c r="R37" s="229" t="s">
        <v>21</v>
      </c>
      <c r="S37" s="229"/>
      <c r="T37" s="229"/>
      <c r="U37" s="228"/>
      <c r="V37" s="228"/>
    </row>
    <row r="38" spans="2:22">
      <c r="B38" s="239"/>
      <c r="C38" s="239"/>
      <c r="D38" s="239"/>
      <c r="E38" s="241"/>
      <c r="F38" s="241"/>
      <c r="G38" s="241"/>
      <c r="H38" s="403"/>
      <c r="I38" s="73" t="s">
        <v>22</v>
      </c>
      <c r="J38" s="73" t="s">
        <v>23</v>
      </c>
      <c r="K38" s="73" t="s">
        <v>24</v>
      </c>
      <c r="L38" s="73" t="s">
        <v>25</v>
      </c>
      <c r="M38" s="73" t="s">
        <v>26</v>
      </c>
      <c r="N38" s="73" t="s">
        <v>27</v>
      </c>
      <c r="O38" s="73" t="s">
        <v>28</v>
      </c>
      <c r="P38" s="73" t="s">
        <v>29</v>
      </c>
      <c r="Q38" s="73" t="s">
        <v>30</v>
      </c>
      <c r="R38" s="73" t="s">
        <v>31</v>
      </c>
      <c r="S38" s="73" t="s">
        <v>32</v>
      </c>
      <c r="T38" s="73" t="s">
        <v>33</v>
      </c>
      <c r="U38" s="228"/>
      <c r="V38" s="228"/>
    </row>
    <row r="39" spans="2:22">
      <c r="B39" s="208" t="s">
        <v>438</v>
      </c>
      <c r="C39" s="208"/>
      <c r="D39" s="208"/>
      <c r="E39" s="209" t="s">
        <v>223</v>
      </c>
      <c r="F39" s="209" t="s">
        <v>57</v>
      </c>
      <c r="G39" s="209" t="s">
        <v>52</v>
      </c>
      <c r="H39" s="166" t="s">
        <v>34</v>
      </c>
      <c r="I39" s="82"/>
      <c r="J39" s="82"/>
      <c r="K39" s="82" t="s">
        <v>50</v>
      </c>
      <c r="L39" s="82"/>
      <c r="M39" s="82"/>
      <c r="N39" s="82"/>
      <c r="O39" s="82"/>
      <c r="P39" s="82"/>
      <c r="Q39" s="82"/>
      <c r="R39" s="82"/>
      <c r="S39" s="82"/>
      <c r="T39" s="82"/>
      <c r="U39" s="83">
        <f t="shared" ref="U39:U46" si="0">COUNTIF(I39:T39,H39)</f>
        <v>1</v>
      </c>
      <c r="V39" s="416"/>
    </row>
    <row r="40" spans="2:22">
      <c r="B40" s="208"/>
      <c r="C40" s="208"/>
      <c r="D40" s="208"/>
      <c r="E40" s="209"/>
      <c r="F40" s="209"/>
      <c r="G40" s="209"/>
      <c r="H40" s="166" t="s">
        <v>35</v>
      </c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3">
        <f t="shared" si="0"/>
        <v>0</v>
      </c>
      <c r="V40" s="416"/>
    </row>
    <row r="41" spans="2:22" ht="15.5" customHeight="1">
      <c r="B41" s="208" t="s">
        <v>439</v>
      </c>
      <c r="C41" s="208"/>
      <c r="D41" s="208"/>
      <c r="E41" s="209" t="s">
        <v>223</v>
      </c>
      <c r="F41" s="209" t="s">
        <v>57</v>
      </c>
      <c r="G41" s="209" t="s">
        <v>52</v>
      </c>
      <c r="H41" s="166" t="s">
        <v>34</v>
      </c>
      <c r="I41" s="82"/>
      <c r="J41" s="82"/>
      <c r="K41" s="82"/>
      <c r="L41" s="82"/>
      <c r="M41" s="82"/>
      <c r="N41" s="82" t="s">
        <v>50</v>
      </c>
      <c r="O41" s="82"/>
      <c r="P41" s="82"/>
      <c r="Q41" s="82"/>
      <c r="R41" s="82"/>
      <c r="S41" s="82"/>
      <c r="T41" s="82"/>
      <c r="U41" s="83">
        <f t="shared" si="0"/>
        <v>1</v>
      </c>
      <c r="V41" s="209"/>
    </row>
    <row r="42" spans="2:22">
      <c r="B42" s="208"/>
      <c r="C42" s="208"/>
      <c r="D42" s="208"/>
      <c r="E42" s="209"/>
      <c r="F42" s="209"/>
      <c r="G42" s="209"/>
      <c r="H42" s="166" t="s">
        <v>35</v>
      </c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3">
        <f t="shared" si="0"/>
        <v>0</v>
      </c>
      <c r="V42" s="209"/>
    </row>
    <row r="43" spans="2:22" ht="15.5" customHeight="1">
      <c r="B43" s="208" t="s">
        <v>440</v>
      </c>
      <c r="C43" s="208"/>
      <c r="D43" s="208"/>
      <c r="E43" s="209" t="s">
        <v>223</v>
      </c>
      <c r="F43" s="209" t="s">
        <v>57</v>
      </c>
      <c r="G43" s="209" t="s">
        <v>52</v>
      </c>
      <c r="H43" s="166" t="s">
        <v>34</v>
      </c>
      <c r="I43" s="82"/>
      <c r="J43" s="82"/>
      <c r="K43" s="82"/>
      <c r="L43" s="82"/>
      <c r="M43" s="82"/>
      <c r="O43" s="82"/>
      <c r="P43" s="82"/>
      <c r="Q43" s="82" t="s">
        <v>50</v>
      </c>
      <c r="R43" s="82"/>
      <c r="S43" s="82"/>
      <c r="T43" s="82"/>
      <c r="U43" s="83">
        <f t="shared" si="0"/>
        <v>1</v>
      </c>
      <c r="V43" s="209"/>
    </row>
    <row r="44" spans="2:22">
      <c r="B44" s="208"/>
      <c r="C44" s="208"/>
      <c r="D44" s="208"/>
      <c r="E44" s="209"/>
      <c r="F44" s="209"/>
      <c r="G44" s="209"/>
      <c r="H44" s="166" t="s">
        <v>35</v>
      </c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3">
        <f t="shared" si="0"/>
        <v>0</v>
      </c>
      <c r="V44" s="209"/>
    </row>
    <row r="45" spans="2:22" ht="15.5" customHeight="1">
      <c r="B45" s="208" t="s">
        <v>441</v>
      </c>
      <c r="C45" s="208"/>
      <c r="D45" s="208"/>
      <c r="E45" s="209" t="s">
        <v>223</v>
      </c>
      <c r="F45" s="209" t="s">
        <v>57</v>
      </c>
      <c r="G45" s="209" t="s">
        <v>52</v>
      </c>
      <c r="H45" s="166" t="s">
        <v>34</v>
      </c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 t="s">
        <v>50</v>
      </c>
      <c r="U45" s="83">
        <f t="shared" si="0"/>
        <v>1</v>
      </c>
      <c r="V45" s="209"/>
    </row>
    <row r="46" spans="2:22">
      <c r="B46" s="208"/>
      <c r="C46" s="208"/>
      <c r="D46" s="208"/>
      <c r="E46" s="209"/>
      <c r="F46" s="209"/>
      <c r="G46" s="209"/>
      <c r="H46" s="166" t="s">
        <v>35</v>
      </c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3">
        <f t="shared" si="0"/>
        <v>0</v>
      </c>
      <c r="V46" s="209"/>
    </row>
    <row r="47" spans="2:22" ht="20">
      <c r="B47" s="93"/>
      <c r="C47" s="94"/>
      <c r="D47" s="95"/>
      <c r="E47" s="95"/>
      <c r="F47" s="96" t="s">
        <v>166</v>
      </c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154">
        <f>SUM(U40,U42,U44,U46)/SUM(U39,U41,U43,U45)</f>
        <v>0</v>
      </c>
    </row>
    <row r="48" spans="2:22" ht="20">
      <c r="B48" s="167"/>
      <c r="C48" s="168"/>
      <c r="D48" s="169"/>
      <c r="E48" s="169"/>
      <c r="F48" s="170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2"/>
    </row>
    <row r="49" spans="2:22" ht="28">
      <c r="B49" s="66" t="s">
        <v>292</v>
      </c>
      <c r="C49" s="230" t="s">
        <v>389</v>
      </c>
      <c r="D49" s="231"/>
      <c r="E49" s="232"/>
      <c r="F49" s="66" t="s">
        <v>390</v>
      </c>
      <c r="G49" s="236" t="s">
        <v>10</v>
      </c>
      <c r="H49" s="236"/>
      <c r="I49" s="236"/>
      <c r="J49" s="236"/>
      <c r="K49" s="236"/>
      <c r="L49" s="236"/>
      <c r="M49" s="236"/>
      <c r="N49" s="236"/>
      <c r="O49" s="236"/>
      <c r="P49" s="236" t="s">
        <v>11</v>
      </c>
      <c r="Q49" s="236"/>
      <c r="R49" s="236"/>
      <c r="S49" s="236"/>
      <c r="T49" s="236"/>
      <c r="U49" s="66" t="s">
        <v>12</v>
      </c>
      <c r="V49" s="66" t="s">
        <v>13</v>
      </c>
    </row>
    <row r="50" spans="2:22" ht="70">
      <c r="B50" s="69" t="s">
        <v>442</v>
      </c>
      <c r="C50" s="249">
        <v>1</v>
      </c>
      <c r="D50" s="266"/>
      <c r="E50" s="267"/>
      <c r="F50" s="148">
        <v>1</v>
      </c>
      <c r="G50" s="254" t="s">
        <v>446</v>
      </c>
      <c r="H50" s="254"/>
      <c r="I50" s="254"/>
      <c r="J50" s="254"/>
      <c r="K50" s="254"/>
      <c r="L50" s="254"/>
      <c r="M50" s="254"/>
      <c r="N50" s="254"/>
      <c r="O50" s="254"/>
      <c r="P50" s="238" t="s">
        <v>391</v>
      </c>
      <c r="Q50" s="238"/>
      <c r="R50" s="238"/>
      <c r="S50" s="238"/>
      <c r="T50" s="238"/>
      <c r="U50" s="69" t="s">
        <v>58</v>
      </c>
      <c r="V50" s="69" t="s">
        <v>46</v>
      </c>
    </row>
    <row r="51" spans="2:22">
      <c r="B51" s="70"/>
      <c r="C51" s="70"/>
      <c r="D51" s="70"/>
      <c r="E51" s="70"/>
      <c r="F51" s="70"/>
      <c r="G51" s="70"/>
      <c r="H51" s="70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105"/>
    </row>
    <row r="52" spans="2:22">
      <c r="B52" s="239" t="s">
        <v>15</v>
      </c>
      <c r="C52" s="239"/>
      <c r="D52" s="239"/>
      <c r="E52" s="241" t="s">
        <v>219</v>
      </c>
      <c r="F52" s="241" t="s">
        <v>16</v>
      </c>
      <c r="G52" s="241" t="s">
        <v>38</v>
      </c>
      <c r="H52" s="403"/>
      <c r="I52" s="229">
        <v>2025</v>
      </c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8" t="s">
        <v>17</v>
      </c>
      <c r="V52" s="228" t="s">
        <v>48</v>
      </c>
    </row>
    <row r="53" spans="2:22">
      <c r="B53" s="239"/>
      <c r="C53" s="239"/>
      <c r="D53" s="239"/>
      <c r="E53" s="241"/>
      <c r="F53" s="241"/>
      <c r="G53" s="241"/>
      <c r="H53" s="403"/>
      <c r="I53" s="229" t="s">
        <v>18</v>
      </c>
      <c r="J53" s="229"/>
      <c r="K53" s="229"/>
      <c r="L53" s="229" t="s">
        <v>19</v>
      </c>
      <c r="M53" s="229"/>
      <c r="N53" s="229"/>
      <c r="O53" s="229" t="s">
        <v>20</v>
      </c>
      <c r="P53" s="229"/>
      <c r="Q53" s="229"/>
      <c r="R53" s="229" t="s">
        <v>21</v>
      </c>
      <c r="S53" s="229"/>
      <c r="T53" s="229"/>
      <c r="U53" s="228"/>
      <c r="V53" s="228"/>
    </row>
    <row r="54" spans="2:22">
      <c r="B54" s="239"/>
      <c r="C54" s="239"/>
      <c r="D54" s="239"/>
      <c r="E54" s="241"/>
      <c r="F54" s="241"/>
      <c r="G54" s="241"/>
      <c r="H54" s="403"/>
      <c r="I54" s="73" t="s">
        <v>22</v>
      </c>
      <c r="J54" s="73" t="s">
        <v>23</v>
      </c>
      <c r="K54" s="73" t="s">
        <v>24</v>
      </c>
      <c r="L54" s="73" t="s">
        <v>25</v>
      </c>
      <c r="M54" s="73" t="s">
        <v>26</v>
      </c>
      <c r="N54" s="73" t="s">
        <v>27</v>
      </c>
      <c r="O54" s="73" t="s">
        <v>28</v>
      </c>
      <c r="P54" s="73" t="s">
        <v>29</v>
      </c>
      <c r="Q54" s="73" t="s">
        <v>30</v>
      </c>
      <c r="R54" s="73" t="s">
        <v>31</v>
      </c>
      <c r="S54" s="73" t="s">
        <v>32</v>
      </c>
      <c r="T54" s="73" t="s">
        <v>33</v>
      </c>
      <c r="U54" s="228"/>
      <c r="V54" s="228"/>
    </row>
    <row r="55" spans="2:22">
      <c r="B55" s="208" t="s">
        <v>443</v>
      </c>
      <c r="C55" s="208"/>
      <c r="D55" s="208"/>
      <c r="E55" s="209" t="s">
        <v>220</v>
      </c>
      <c r="F55" s="209" t="s">
        <v>57</v>
      </c>
      <c r="G55" s="209" t="s">
        <v>52</v>
      </c>
      <c r="H55" s="166" t="s">
        <v>34</v>
      </c>
      <c r="I55" s="82"/>
      <c r="J55" s="82"/>
      <c r="K55" s="82"/>
      <c r="L55" s="82"/>
      <c r="M55" s="82"/>
      <c r="N55" s="82" t="s">
        <v>50</v>
      </c>
      <c r="O55" s="82"/>
      <c r="P55" s="82"/>
      <c r="Q55" s="82"/>
      <c r="R55" s="82"/>
      <c r="S55" s="82"/>
      <c r="T55" s="82"/>
      <c r="U55" s="83">
        <f t="shared" ref="U55:U60" si="1">COUNTIF(I55:T55,H55)</f>
        <v>1</v>
      </c>
      <c r="V55" s="209"/>
    </row>
    <row r="56" spans="2:22">
      <c r="B56" s="208"/>
      <c r="C56" s="208"/>
      <c r="D56" s="208"/>
      <c r="E56" s="209"/>
      <c r="F56" s="209"/>
      <c r="G56" s="209"/>
      <c r="H56" s="166" t="s">
        <v>35</v>
      </c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3">
        <f t="shared" si="1"/>
        <v>0</v>
      </c>
      <c r="V56" s="209"/>
    </row>
    <row r="57" spans="2:22">
      <c r="B57" s="208" t="s">
        <v>444</v>
      </c>
      <c r="C57" s="208"/>
      <c r="D57" s="208"/>
      <c r="E57" s="209" t="s">
        <v>220</v>
      </c>
      <c r="F57" s="209" t="s">
        <v>57</v>
      </c>
      <c r="G57" s="209" t="s">
        <v>52</v>
      </c>
      <c r="H57" s="166" t="s">
        <v>34</v>
      </c>
      <c r="I57" s="82"/>
      <c r="J57" s="82"/>
      <c r="K57" s="82"/>
      <c r="L57" s="82"/>
      <c r="M57" s="82"/>
      <c r="O57" s="82"/>
      <c r="P57" s="82"/>
      <c r="Q57" s="82" t="s">
        <v>50</v>
      </c>
      <c r="R57" s="82"/>
      <c r="S57" s="82"/>
      <c r="T57" s="82"/>
      <c r="U57" s="83">
        <f t="shared" si="1"/>
        <v>1</v>
      </c>
      <c r="V57" s="209"/>
    </row>
    <row r="58" spans="2:22">
      <c r="B58" s="208"/>
      <c r="C58" s="208"/>
      <c r="D58" s="208"/>
      <c r="E58" s="209"/>
      <c r="F58" s="209"/>
      <c r="G58" s="209"/>
      <c r="H58" s="166" t="s">
        <v>35</v>
      </c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3">
        <f t="shared" si="1"/>
        <v>0</v>
      </c>
      <c r="V58" s="209"/>
    </row>
    <row r="59" spans="2:22">
      <c r="B59" s="208" t="s">
        <v>445</v>
      </c>
      <c r="C59" s="208"/>
      <c r="D59" s="208"/>
      <c r="E59" s="209" t="s">
        <v>220</v>
      </c>
      <c r="F59" s="209" t="s">
        <v>57</v>
      </c>
      <c r="G59" s="209" t="s">
        <v>52</v>
      </c>
      <c r="H59" s="166" t="s">
        <v>34</v>
      </c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 t="s">
        <v>50</v>
      </c>
      <c r="U59" s="83">
        <f t="shared" si="1"/>
        <v>1</v>
      </c>
      <c r="V59" s="209"/>
    </row>
    <row r="60" spans="2:22">
      <c r="B60" s="208"/>
      <c r="C60" s="208"/>
      <c r="D60" s="208"/>
      <c r="E60" s="209"/>
      <c r="F60" s="209"/>
      <c r="G60" s="209"/>
      <c r="H60" s="166" t="s">
        <v>35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3">
        <f t="shared" si="1"/>
        <v>0</v>
      </c>
      <c r="V60" s="209"/>
    </row>
    <row r="61" spans="2:22" ht="20">
      <c r="B61" s="93"/>
      <c r="C61" s="94"/>
      <c r="D61" s="95"/>
      <c r="E61" s="95"/>
      <c r="F61" s="96" t="s">
        <v>166</v>
      </c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154" t="e">
        <f>SUM(#REF!,U56,U58,U60)/SUM(#REF!,U55,U57,U59)</f>
        <v>#REF!</v>
      </c>
    </row>
    <row r="62" spans="2:22" ht="20">
      <c r="B62" s="167"/>
      <c r="C62" s="168"/>
      <c r="D62" s="169"/>
      <c r="E62" s="169"/>
      <c r="F62" s="170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2"/>
    </row>
    <row r="63" spans="2:22" ht="27.65" customHeight="1">
      <c r="B63" s="413" t="s">
        <v>294</v>
      </c>
      <c r="C63" s="413"/>
      <c r="D63" s="413"/>
      <c r="E63" s="413"/>
      <c r="F63" s="413"/>
      <c r="G63" s="413"/>
      <c r="H63" s="413"/>
      <c r="I63" s="413"/>
      <c r="J63" s="413"/>
      <c r="K63" s="413"/>
      <c r="L63" s="413"/>
      <c r="M63" s="413"/>
      <c r="N63" s="413"/>
      <c r="O63" s="413"/>
      <c r="P63" s="413"/>
      <c r="Q63" s="413"/>
      <c r="R63" s="413"/>
      <c r="S63" s="413"/>
      <c r="T63" s="413"/>
      <c r="U63" s="413"/>
      <c r="V63" s="413"/>
    </row>
    <row r="64" spans="2:22" ht="15.65" customHeight="1">
      <c r="B64" s="391" t="s">
        <v>15</v>
      </c>
      <c r="C64" s="392"/>
      <c r="D64" s="393"/>
      <c r="E64" s="242" t="s">
        <v>219</v>
      </c>
      <c r="F64" s="242" t="s">
        <v>16</v>
      </c>
      <c r="G64" s="242" t="s">
        <v>38</v>
      </c>
      <c r="H64" s="419"/>
      <c r="I64" s="388">
        <v>2025</v>
      </c>
      <c r="J64" s="389"/>
      <c r="K64" s="389"/>
      <c r="L64" s="389"/>
      <c r="M64" s="389"/>
      <c r="N64" s="389"/>
      <c r="O64" s="389"/>
      <c r="P64" s="389"/>
      <c r="Q64" s="389"/>
      <c r="R64" s="389"/>
      <c r="S64" s="389"/>
      <c r="T64" s="390"/>
      <c r="U64" s="237" t="s">
        <v>17</v>
      </c>
      <c r="V64" s="237" t="s">
        <v>48</v>
      </c>
    </row>
    <row r="65" spans="2:22">
      <c r="B65" s="394"/>
      <c r="C65" s="395"/>
      <c r="D65" s="396"/>
      <c r="E65" s="417"/>
      <c r="F65" s="417"/>
      <c r="G65" s="417"/>
      <c r="H65" s="420"/>
      <c r="I65" s="388" t="s">
        <v>18</v>
      </c>
      <c r="J65" s="389"/>
      <c r="K65" s="390"/>
      <c r="L65" s="388" t="s">
        <v>19</v>
      </c>
      <c r="M65" s="389"/>
      <c r="N65" s="390"/>
      <c r="O65" s="388" t="s">
        <v>20</v>
      </c>
      <c r="P65" s="389"/>
      <c r="Q65" s="390"/>
      <c r="R65" s="388" t="s">
        <v>21</v>
      </c>
      <c r="S65" s="389"/>
      <c r="T65" s="390"/>
      <c r="U65" s="414"/>
      <c r="V65" s="414"/>
    </row>
    <row r="66" spans="2:22">
      <c r="B66" s="397"/>
      <c r="C66" s="398"/>
      <c r="D66" s="399"/>
      <c r="E66" s="418"/>
      <c r="F66" s="418"/>
      <c r="G66" s="418"/>
      <c r="H66" s="421"/>
      <c r="I66" s="73" t="s">
        <v>22</v>
      </c>
      <c r="J66" s="73" t="s">
        <v>23</v>
      </c>
      <c r="K66" s="73" t="s">
        <v>24</v>
      </c>
      <c r="L66" s="73" t="s">
        <v>25</v>
      </c>
      <c r="M66" s="73" t="s">
        <v>26</v>
      </c>
      <c r="N66" s="73" t="s">
        <v>27</v>
      </c>
      <c r="O66" s="73" t="s">
        <v>28</v>
      </c>
      <c r="P66" s="73" t="s">
        <v>29</v>
      </c>
      <c r="Q66" s="73" t="s">
        <v>30</v>
      </c>
      <c r="R66" s="73" t="s">
        <v>31</v>
      </c>
      <c r="S66" s="73" t="s">
        <v>32</v>
      </c>
      <c r="T66" s="73" t="s">
        <v>33</v>
      </c>
      <c r="U66" s="415"/>
      <c r="V66" s="415"/>
    </row>
    <row r="67" spans="2:22">
      <c r="B67" s="385" t="s">
        <v>274</v>
      </c>
      <c r="C67" s="386"/>
      <c r="D67" s="386"/>
      <c r="E67" s="386"/>
      <c r="F67" s="386"/>
      <c r="G67" s="386"/>
      <c r="H67" s="386"/>
      <c r="I67" s="386"/>
      <c r="J67" s="386"/>
      <c r="K67" s="386"/>
      <c r="L67" s="386"/>
      <c r="M67" s="386"/>
      <c r="N67" s="386"/>
      <c r="O67" s="386"/>
      <c r="P67" s="386"/>
      <c r="Q67" s="386"/>
      <c r="R67" s="386"/>
      <c r="S67" s="386"/>
      <c r="T67" s="386"/>
      <c r="U67" s="386"/>
      <c r="V67" s="387"/>
    </row>
    <row r="68" spans="2:22" ht="20">
      <c r="B68" s="93"/>
      <c r="C68" s="94"/>
      <c r="D68" s="95"/>
      <c r="E68" s="95"/>
      <c r="F68" s="96" t="s">
        <v>166</v>
      </c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154" t="e">
        <f>SUM(#REF!,#REF!,#REF!,#REF!,#REF!,#REF!,#REF!,#REF!,#REF!)/SUM(#REF!,#REF!,#REF!,#REF!,#REF!,#REF!,#REF!,#REF!,#REF!)</f>
        <v>#REF!</v>
      </c>
    </row>
    <row r="69" spans="2:22" ht="15.65" customHeight="1">
      <c r="B69" s="174"/>
      <c r="C69" s="174"/>
      <c r="D69" s="174"/>
      <c r="E69" s="175"/>
      <c r="F69" s="175"/>
      <c r="G69" s="175"/>
      <c r="H69" s="176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8"/>
      <c r="V69" s="175"/>
    </row>
    <row r="71" spans="2:22">
      <c r="B71" s="373" t="s">
        <v>230</v>
      </c>
      <c r="C71" s="374"/>
      <c r="D71" s="374"/>
      <c r="E71" s="375"/>
      <c r="F71" s="376" t="s">
        <v>231</v>
      </c>
      <c r="G71" s="377"/>
      <c r="H71" s="377"/>
      <c r="I71" s="377"/>
      <c r="J71" s="377"/>
      <c r="K71" s="377"/>
      <c r="L71" s="378"/>
      <c r="M71" s="376" t="s">
        <v>232</v>
      </c>
      <c r="N71" s="377"/>
      <c r="O71" s="377"/>
      <c r="P71" s="377"/>
      <c r="Q71" s="377"/>
      <c r="R71" s="377"/>
      <c r="S71" s="377"/>
      <c r="T71" s="377"/>
      <c r="U71" s="377"/>
      <c r="V71" s="378"/>
    </row>
    <row r="72" spans="2:22" ht="115.5" customHeight="1">
      <c r="B72" s="404" t="s">
        <v>233</v>
      </c>
      <c r="C72" s="405"/>
      <c r="D72" s="405"/>
      <c r="E72" s="406"/>
      <c r="F72" s="407" t="s">
        <v>235</v>
      </c>
      <c r="G72" s="408"/>
      <c r="H72" s="408"/>
      <c r="I72" s="408"/>
      <c r="J72" s="408"/>
      <c r="K72" s="408"/>
      <c r="L72" s="409"/>
      <c r="M72" s="410" t="s">
        <v>478</v>
      </c>
      <c r="N72" s="411"/>
      <c r="O72" s="411"/>
      <c r="P72" s="411"/>
      <c r="Q72" s="411"/>
      <c r="R72" s="411"/>
      <c r="S72" s="411"/>
      <c r="T72" s="411"/>
      <c r="U72" s="411"/>
      <c r="V72" s="412"/>
    </row>
    <row r="73" spans="2:22">
      <c r="B73" s="379" t="s">
        <v>477</v>
      </c>
      <c r="C73" s="380"/>
      <c r="D73" s="380"/>
      <c r="E73" s="381"/>
      <c r="F73" s="382" t="s">
        <v>477</v>
      </c>
      <c r="G73" s="383"/>
      <c r="H73" s="383"/>
      <c r="I73" s="383"/>
      <c r="J73" s="383"/>
      <c r="K73" s="383"/>
      <c r="L73" s="384"/>
      <c r="M73" s="382" t="s">
        <v>477</v>
      </c>
      <c r="N73" s="383"/>
      <c r="O73" s="383"/>
      <c r="P73" s="383"/>
      <c r="Q73" s="383"/>
      <c r="R73" s="383"/>
      <c r="S73" s="383"/>
      <c r="T73" s="383"/>
      <c r="U73" s="383"/>
      <c r="V73" s="384"/>
    </row>
  </sheetData>
  <mergeCells count="160">
    <mergeCell ref="B57:D58"/>
    <mergeCell ref="E57:E58"/>
    <mergeCell ref="F57:F58"/>
    <mergeCell ref="G57:G58"/>
    <mergeCell ref="V57:V58"/>
    <mergeCell ref="B55:D56"/>
    <mergeCell ref="E55:E56"/>
    <mergeCell ref="F55:F56"/>
    <mergeCell ref="G55:G56"/>
    <mergeCell ref="V55:V56"/>
    <mergeCell ref="E52:E54"/>
    <mergeCell ref="F52:F54"/>
    <mergeCell ref="G52:G54"/>
    <mergeCell ref="H52:H54"/>
    <mergeCell ref="I52:T52"/>
    <mergeCell ref="U52:U54"/>
    <mergeCell ref="V52:V54"/>
    <mergeCell ref="I53:K53"/>
    <mergeCell ref="L53:N53"/>
    <mergeCell ref="O53:Q53"/>
    <mergeCell ref="R53:T53"/>
    <mergeCell ref="G43:G44"/>
    <mergeCell ref="V43:V44"/>
    <mergeCell ref="F39:F40"/>
    <mergeCell ref="G39:G40"/>
    <mergeCell ref="B45:D46"/>
    <mergeCell ref="E45:E46"/>
    <mergeCell ref="F45:F46"/>
    <mergeCell ref="G45:G46"/>
    <mergeCell ref="V45:V46"/>
    <mergeCell ref="G64:G66"/>
    <mergeCell ref="H64:H66"/>
    <mergeCell ref="E64:E66"/>
    <mergeCell ref="F64:F66"/>
    <mergeCell ref="U64:U66"/>
    <mergeCell ref="C33:E33"/>
    <mergeCell ref="G33:O33"/>
    <mergeCell ref="P33:T33"/>
    <mergeCell ref="C34:E34"/>
    <mergeCell ref="G34:O34"/>
    <mergeCell ref="P34:T34"/>
    <mergeCell ref="B36:D38"/>
    <mergeCell ref="E36:E38"/>
    <mergeCell ref="F36:F38"/>
    <mergeCell ref="G36:G38"/>
    <mergeCell ref="H36:H38"/>
    <mergeCell ref="I36:T36"/>
    <mergeCell ref="U36:U38"/>
    <mergeCell ref="I37:K37"/>
    <mergeCell ref="L37:N37"/>
    <mergeCell ref="O37:Q37"/>
    <mergeCell ref="R37:T37"/>
    <mergeCell ref="E39:E40"/>
    <mergeCell ref="B41:D42"/>
    <mergeCell ref="O29:Q29"/>
    <mergeCell ref="R29:T29"/>
    <mergeCell ref="B59:D60"/>
    <mergeCell ref="E59:E60"/>
    <mergeCell ref="F59:F60"/>
    <mergeCell ref="G59:G60"/>
    <mergeCell ref="V59:V60"/>
    <mergeCell ref="V39:V40"/>
    <mergeCell ref="C49:E49"/>
    <mergeCell ref="G49:O49"/>
    <mergeCell ref="P49:T49"/>
    <mergeCell ref="C50:E50"/>
    <mergeCell ref="G50:O50"/>
    <mergeCell ref="P50:T50"/>
    <mergeCell ref="B52:D54"/>
    <mergeCell ref="B39:D40"/>
    <mergeCell ref="V36:V38"/>
    <mergeCell ref="E41:E42"/>
    <mergeCell ref="F41:F42"/>
    <mergeCell ref="G41:G42"/>
    <mergeCell ref="V41:V42"/>
    <mergeCell ref="B43:D44"/>
    <mergeCell ref="E43:E44"/>
    <mergeCell ref="F43:F44"/>
    <mergeCell ref="O5:T5"/>
    <mergeCell ref="C2:T3"/>
    <mergeCell ref="G10:O10"/>
    <mergeCell ref="E12:E14"/>
    <mergeCell ref="B12:D14"/>
    <mergeCell ref="F12:F14"/>
    <mergeCell ref="M71:V71"/>
    <mergeCell ref="B72:E72"/>
    <mergeCell ref="F72:L72"/>
    <mergeCell ref="M72:V72"/>
    <mergeCell ref="B63:V63"/>
    <mergeCell ref="V64:V66"/>
    <mergeCell ref="I65:K65"/>
    <mergeCell ref="L65:N65"/>
    <mergeCell ref="O65:Q65"/>
    <mergeCell ref="C18:E18"/>
    <mergeCell ref="C17:E17"/>
    <mergeCell ref="B20:D22"/>
    <mergeCell ref="F20:F22"/>
    <mergeCell ref="I21:K21"/>
    <mergeCell ref="G18:O18"/>
    <mergeCell ref="E20:E22"/>
    <mergeCell ref="G20:G22"/>
    <mergeCell ref="L29:N29"/>
    <mergeCell ref="U5:V5"/>
    <mergeCell ref="U3:V3"/>
    <mergeCell ref="U2:V2"/>
    <mergeCell ref="I13:K13"/>
    <mergeCell ref="P10:T10"/>
    <mergeCell ref="P9:T9"/>
    <mergeCell ref="C9:E9"/>
    <mergeCell ref="D5:N5"/>
    <mergeCell ref="O6:T6"/>
    <mergeCell ref="G12:G14"/>
    <mergeCell ref="D6:N6"/>
    <mergeCell ref="V12:V14"/>
    <mergeCell ref="G9:O9"/>
    <mergeCell ref="C10:E10"/>
    <mergeCell ref="U12:U14"/>
    <mergeCell ref="L13:N13"/>
    <mergeCell ref="O13:Q13"/>
    <mergeCell ref="R13:T13"/>
    <mergeCell ref="H12:H14"/>
    <mergeCell ref="I12:T12"/>
    <mergeCell ref="B8:V8"/>
    <mergeCell ref="B7:V7"/>
    <mergeCell ref="U6:V6"/>
    <mergeCell ref="B2:B3"/>
    <mergeCell ref="P18:T18"/>
    <mergeCell ref="U20:U22"/>
    <mergeCell ref="O21:Q21"/>
    <mergeCell ref="V20:V22"/>
    <mergeCell ref="I20:T20"/>
    <mergeCell ref="L21:N21"/>
    <mergeCell ref="R21:T21"/>
    <mergeCell ref="H20:H22"/>
    <mergeCell ref="G17:O17"/>
    <mergeCell ref="P17:T17"/>
    <mergeCell ref="B71:E71"/>
    <mergeCell ref="F71:L71"/>
    <mergeCell ref="B73:E73"/>
    <mergeCell ref="F73:L73"/>
    <mergeCell ref="M73:V73"/>
    <mergeCell ref="P25:T25"/>
    <mergeCell ref="I28:T28"/>
    <mergeCell ref="B67:V67"/>
    <mergeCell ref="P26:T26"/>
    <mergeCell ref="G28:G30"/>
    <mergeCell ref="R65:T65"/>
    <mergeCell ref="B64:D66"/>
    <mergeCell ref="C25:E25"/>
    <mergeCell ref="G25:O25"/>
    <mergeCell ref="C26:E26"/>
    <mergeCell ref="G26:O26"/>
    <mergeCell ref="B28:D30"/>
    <mergeCell ref="E28:E30"/>
    <mergeCell ref="F28:F30"/>
    <mergeCell ref="H28:H30"/>
    <mergeCell ref="I64:T64"/>
    <mergeCell ref="U28:U30"/>
    <mergeCell ref="V28:V30"/>
    <mergeCell ref="I29:K29"/>
  </mergeCells>
  <phoneticPr fontId="22" type="noConversion"/>
  <conditionalFormatting sqref="I40">
    <cfRule type="containsText" dxfId="158" priority="90" operator="containsText" text="E">
      <formula>NOT(ISERROR(SEARCH("E",I40)))</formula>
    </cfRule>
    <cfRule type="containsText" dxfId="157" priority="91" operator="containsText" text="p">
      <formula>NOT(ISERROR(SEARCH("p",I40)))</formula>
    </cfRule>
  </conditionalFormatting>
  <conditionalFormatting sqref="I42">
    <cfRule type="containsText" dxfId="156" priority="72" operator="containsText" text="p">
      <formula>NOT(ISERROR(SEARCH("p",I42)))</formula>
    </cfRule>
    <cfRule type="containsText" dxfId="155" priority="73" operator="containsText" text="E">
      <formula>NOT(ISERROR(SEARCH("E",I42)))</formula>
    </cfRule>
    <cfRule type="containsText" dxfId="154" priority="74" operator="containsText" text="p">
      <formula>NOT(ISERROR(SEARCH("p",I42)))</formula>
    </cfRule>
  </conditionalFormatting>
  <conditionalFormatting sqref="I46">
    <cfRule type="containsText" dxfId="153" priority="88" operator="containsText" text="E">
      <formula>NOT(ISERROR(SEARCH("E",I46)))</formula>
    </cfRule>
    <cfRule type="containsText" dxfId="152" priority="89" operator="containsText" text="p">
      <formula>NOT(ISERROR(SEARCH("p",I46)))</formula>
    </cfRule>
  </conditionalFormatting>
  <conditionalFormatting sqref="I56">
    <cfRule type="containsText" dxfId="151" priority="25" operator="containsText" text="p">
      <formula>NOT(ISERROR(SEARCH("p",I56)))</formula>
    </cfRule>
    <cfRule type="containsText" dxfId="150" priority="26" operator="containsText" text="E">
      <formula>NOT(ISERROR(SEARCH("E",I56)))</formula>
    </cfRule>
    <cfRule type="containsText" dxfId="149" priority="27" operator="containsText" text="p">
      <formula>NOT(ISERROR(SEARCH("p",I56)))</formula>
    </cfRule>
  </conditionalFormatting>
  <conditionalFormatting sqref="I60">
    <cfRule type="containsText" dxfId="148" priority="41" operator="containsText" text="E">
      <formula>NOT(ISERROR(SEARCH("E",I60)))</formula>
    </cfRule>
    <cfRule type="containsText" dxfId="147" priority="42" operator="containsText" text="p">
      <formula>NOT(ISERROR(SEARCH("p",I60)))</formula>
    </cfRule>
  </conditionalFormatting>
  <conditionalFormatting sqref="I69">
    <cfRule type="containsText" dxfId="146" priority="765" operator="containsText" text="E">
      <formula>NOT(ISERROR(SEARCH("E",I69)))</formula>
    </cfRule>
    <cfRule type="containsText" dxfId="145" priority="766" operator="containsText" text="p">
      <formula>NOT(ISERROR(SEARCH("p",I69)))</formula>
    </cfRule>
  </conditionalFormatting>
  <conditionalFormatting sqref="I40:J40">
    <cfRule type="containsText" dxfId="144" priority="87" operator="containsText" text="p">
      <formula>NOT(ISERROR(SEARCH("p",I40)))</formula>
    </cfRule>
  </conditionalFormatting>
  <conditionalFormatting sqref="I46:J46">
    <cfRule type="containsText" dxfId="143" priority="85" operator="containsText" text="p">
      <formula>NOT(ISERROR(SEARCH("p",I46)))</formula>
    </cfRule>
  </conditionalFormatting>
  <conditionalFormatting sqref="I60:J60">
    <cfRule type="containsText" dxfId="142" priority="38" operator="containsText" text="p">
      <formula>NOT(ISERROR(SEARCH("p",I60)))</formula>
    </cfRule>
  </conditionalFormatting>
  <conditionalFormatting sqref="I69:J69">
    <cfRule type="containsText" dxfId="141" priority="762" operator="containsText" text="p">
      <formula>NOT(ISERROR(SEARCH("p",I69)))</formula>
    </cfRule>
  </conditionalFormatting>
  <conditionalFormatting sqref="I43:M43">
    <cfRule type="containsText" dxfId="140" priority="94" operator="containsText" text="p">
      <formula>NOT(ISERROR(SEARCH("p",I43)))</formula>
    </cfRule>
  </conditionalFormatting>
  <conditionalFormatting sqref="I57:M57">
    <cfRule type="containsText" dxfId="139" priority="47" operator="containsText" text="p">
      <formula>NOT(ISERROR(SEARCH("p",I57)))</formula>
    </cfRule>
  </conditionalFormatting>
  <conditionalFormatting sqref="I44:P44">
    <cfRule type="containsText" dxfId="138" priority="80" operator="containsText" text="p">
      <formula>NOT(ISERROR(SEARCH("p",I44)))</formula>
    </cfRule>
  </conditionalFormatting>
  <conditionalFormatting sqref="I58:P58">
    <cfRule type="containsText" dxfId="137" priority="33" operator="containsText" text="p">
      <formula>NOT(ISERROR(SEARCH("p",I58)))</formula>
    </cfRule>
  </conditionalFormatting>
  <conditionalFormatting sqref="I39:T39 I41:T41 O42:T43">
    <cfRule type="containsText" dxfId="136" priority="93" operator="containsText" text="p">
      <formula>NOT(ISERROR(SEARCH("p",I39)))</formula>
    </cfRule>
  </conditionalFormatting>
  <conditionalFormatting sqref="I45:T45">
    <cfRule type="containsText" dxfId="135" priority="92" operator="containsText" text="p">
      <formula>NOT(ISERROR(SEARCH("p",I45)))</formula>
    </cfRule>
  </conditionalFormatting>
  <conditionalFormatting sqref="I55:T55 O56:T57">
    <cfRule type="containsText" dxfId="134" priority="46" operator="containsText" text="p">
      <formula>NOT(ISERROR(SEARCH("p",I55)))</formula>
    </cfRule>
  </conditionalFormatting>
  <conditionalFormatting sqref="I59:T59">
    <cfRule type="containsText" dxfId="133" priority="45" operator="containsText" text="p">
      <formula>NOT(ISERROR(SEARCH("p",I59)))</formula>
    </cfRule>
  </conditionalFormatting>
  <conditionalFormatting sqref="J40">
    <cfRule type="containsText" dxfId="132" priority="86" operator="containsText" text="E">
      <formula>NOT(ISERROR(SEARCH("E",J40)))</formula>
    </cfRule>
  </conditionalFormatting>
  <conditionalFormatting sqref="J46">
    <cfRule type="containsText" dxfId="131" priority="84" operator="containsText" text="E">
      <formula>NOT(ISERROR(SEARCH("E",J46)))</formula>
    </cfRule>
  </conditionalFormatting>
  <conditionalFormatting sqref="J60">
    <cfRule type="containsText" dxfId="130" priority="37" operator="containsText" text="E">
      <formula>NOT(ISERROR(SEARCH("E",J60)))</formula>
    </cfRule>
  </conditionalFormatting>
  <conditionalFormatting sqref="J69">
    <cfRule type="containsText" dxfId="129" priority="761" operator="containsText" text="E">
      <formula>NOT(ISERROR(SEARCH("E",J69)))</formula>
    </cfRule>
  </conditionalFormatting>
  <conditionalFormatting sqref="J69:K69">
    <cfRule type="containsText" dxfId="128" priority="750" operator="containsText" text="p">
      <formula>NOT(ISERROR(SEARCH("p",J69)))</formula>
    </cfRule>
  </conditionalFormatting>
  <conditionalFormatting sqref="J42:M42">
    <cfRule type="containsText" dxfId="127" priority="83" operator="containsText" text="p">
      <formula>NOT(ISERROR(SEARCH("p",J42)))</formula>
    </cfRule>
  </conditionalFormatting>
  <conditionalFormatting sqref="J56:M56">
    <cfRule type="containsText" dxfId="126" priority="36" operator="containsText" text="p">
      <formula>NOT(ISERROR(SEARCH("p",J56)))</formula>
    </cfRule>
  </conditionalFormatting>
  <conditionalFormatting sqref="J46:P46">
    <cfRule type="containsText" dxfId="125" priority="77" operator="containsText" text="p">
      <formula>NOT(ISERROR(SEARCH("p",J46)))</formula>
    </cfRule>
  </conditionalFormatting>
  <conditionalFormatting sqref="J60:P60">
    <cfRule type="containsText" dxfId="124" priority="30" operator="containsText" text="p">
      <formula>NOT(ISERROR(SEARCH("p",J60)))</formula>
    </cfRule>
  </conditionalFormatting>
  <conditionalFormatting sqref="J40:T40">
    <cfRule type="containsText" dxfId="123" priority="71" operator="containsText" text="p">
      <formula>NOT(ISERROR(SEARCH("p",J40)))</formula>
    </cfRule>
  </conditionalFormatting>
  <conditionalFormatting sqref="K40">
    <cfRule type="containsText" dxfId="122" priority="67" operator="containsText" text="p">
      <formula>NOT(ISERROR(SEARCH("p",K40)))</formula>
    </cfRule>
    <cfRule type="containsText" dxfId="121" priority="68" operator="containsText" text="E">
      <formula>NOT(ISERROR(SEARCH("E",K40)))</formula>
    </cfRule>
    <cfRule type="containsText" dxfId="120" priority="69" operator="containsText" text="p">
      <formula>NOT(ISERROR(SEARCH("p",K40)))</formula>
    </cfRule>
    <cfRule type="containsText" dxfId="119" priority="70" operator="containsText" text="N">
      <formula>NOT(ISERROR(SEARCH("N",K40)))</formula>
    </cfRule>
  </conditionalFormatting>
  <conditionalFormatting sqref="K42">
    <cfRule type="containsText" dxfId="118" priority="81" operator="containsText" text="p">
      <formula>NOT(ISERROR(SEARCH("p",K42)))</formula>
    </cfRule>
    <cfRule type="containsText" dxfId="117" priority="82" operator="containsText" text="E">
      <formula>NOT(ISERROR(SEARCH("E",K42)))</formula>
    </cfRule>
  </conditionalFormatting>
  <conditionalFormatting sqref="K44">
    <cfRule type="containsText" dxfId="116" priority="78" operator="containsText" text="p">
      <formula>NOT(ISERROR(SEARCH("p",K44)))</formula>
    </cfRule>
    <cfRule type="containsText" dxfId="115" priority="79" operator="containsText" text="E">
      <formula>NOT(ISERROR(SEARCH("E",K44)))</formula>
    </cfRule>
  </conditionalFormatting>
  <conditionalFormatting sqref="K46">
    <cfRule type="containsText" dxfId="114" priority="75" operator="containsText" text="p">
      <formula>NOT(ISERROR(SEARCH("p",K46)))</formula>
    </cfRule>
    <cfRule type="containsText" dxfId="113" priority="76" operator="containsText" text="E">
      <formula>NOT(ISERROR(SEARCH("E",K46)))</formula>
    </cfRule>
  </conditionalFormatting>
  <conditionalFormatting sqref="K56">
    <cfRule type="containsText" dxfId="112" priority="34" operator="containsText" text="p">
      <formula>NOT(ISERROR(SEARCH("p",K56)))</formula>
    </cfRule>
    <cfRule type="containsText" dxfId="111" priority="35" operator="containsText" text="E">
      <formula>NOT(ISERROR(SEARCH("E",K56)))</formula>
    </cfRule>
  </conditionalFormatting>
  <conditionalFormatting sqref="K58">
    <cfRule type="containsText" dxfId="110" priority="31" operator="containsText" text="p">
      <formula>NOT(ISERROR(SEARCH("p",K58)))</formula>
    </cfRule>
    <cfRule type="containsText" dxfId="109" priority="32" operator="containsText" text="E">
      <formula>NOT(ISERROR(SEARCH("E",K58)))</formula>
    </cfRule>
  </conditionalFormatting>
  <conditionalFormatting sqref="K60">
    <cfRule type="containsText" dxfId="108" priority="28" operator="containsText" text="p">
      <formula>NOT(ISERROR(SEARCH("p",K60)))</formula>
    </cfRule>
    <cfRule type="containsText" dxfId="107" priority="29" operator="containsText" text="E">
      <formula>NOT(ISERROR(SEARCH("E",K60)))</formula>
    </cfRule>
  </conditionalFormatting>
  <conditionalFormatting sqref="K69">
    <cfRule type="containsText" dxfId="106" priority="749" operator="containsText" text="E">
      <formula>NOT(ISERROR(SEARCH("E",K69)))</formula>
    </cfRule>
  </conditionalFormatting>
  <conditionalFormatting sqref="K69:L69">
    <cfRule type="containsText" dxfId="105" priority="742" operator="containsText" text="p">
      <formula>NOT(ISERROR(SEARCH("p",K69)))</formula>
    </cfRule>
  </conditionalFormatting>
  <conditionalFormatting sqref="L69">
    <cfRule type="containsText" dxfId="104" priority="741" operator="containsText" text="E">
      <formula>NOT(ISERROR(SEARCH("E",L69)))</formula>
    </cfRule>
  </conditionalFormatting>
  <conditionalFormatting sqref="L69:T69">
    <cfRule type="containsText" dxfId="103" priority="726" operator="containsText" text="p">
      <formula>NOT(ISERROR(SEARCH("p",L69)))</formula>
    </cfRule>
  </conditionalFormatting>
  <conditionalFormatting sqref="M69:P69">
    <cfRule type="containsText" dxfId="102" priority="721" operator="containsText" text="p">
      <formula>NOT(ISERROR(SEARCH("p",M69)))</formula>
    </cfRule>
    <cfRule type="containsText" dxfId="101" priority="722" operator="containsText" text="E">
      <formula>NOT(ISERROR(SEARCH("E",M69)))</formula>
    </cfRule>
    <cfRule type="containsText" dxfId="100" priority="723" operator="containsText" text="p">
      <formula>NOT(ISERROR(SEARCH("p",M69)))</formula>
    </cfRule>
    <cfRule type="containsText" dxfId="99" priority="725" operator="containsText" text="N">
      <formula>NOT(ISERROR(SEARCH("N",M69)))</formula>
    </cfRule>
  </conditionalFormatting>
  <conditionalFormatting sqref="N42">
    <cfRule type="containsText" dxfId="98" priority="62" operator="containsText" text="p">
      <formula>NOT(ISERROR(SEARCH("p",N42)))</formula>
    </cfRule>
    <cfRule type="containsText" dxfId="97" priority="63" operator="containsText" text="E">
      <formula>NOT(ISERROR(SEARCH("E",N42)))</formula>
    </cfRule>
    <cfRule type="containsText" dxfId="96" priority="64" operator="containsText" text="p">
      <formula>NOT(ISERROR(SEARCH("p",N42)))</formula>
    </cfRule>
    <cfRule type="containsText" dxfId="95" priority="65" operator="containsText" text="N">
      <formula>NOT(ISERROR(SEARCH("N",N42)))</formula>
    </cfRule>
    <cfRule type="containsText" dxfId="94" priority="66" operator="containsText" text="p">
      <formula>NOT(ISERROR(SEARCH("p",N42)))</formula>
    </cfRule>
  </conditionalFormatting>
  <conditionalFormatting sqref="N56">
    <cfRule type="containsText" dxfId="93" priority="15" operator="containsText" text="p">
      <formula>NOT(ISERROR(SEARCH("p",N56)))</formula>
    </cfRule>
    <cfRule type="containsText" dxfId="92" priority="16" operator="containsText" text="E">
      <formula>NOT(ISERROR(SEARCH("E",N56)))</formula>
    </cfRule>
    <cfRule type="containsText" dxfId="91" priority="17" operator="containsText" text="p">
      <formula>NOT(ISERROR(SEARCH("p",N56)))</formula>
    </cfRule>
    <cfRule type="containsText" dxfId="90" priority="18" operator="containsText" text="N">
      <formula>NOT(ISERROR(SEARCH("N",N56)))</formula>
    </cfRule>
    <cfRule type="containsText" dxfId="89" priority="19" operator="containsText" text="p">
      <formula>NOT(ISERROR(SEARCH("p",N56)))</formula>
    </cfRule>
  </conditionalFormatting>
  <conditionalFormatting sqref="Q44">
    <cfRule type="containsText" dxfId="88" priority="55" operator="containsText" text="p">
      <formula>NOT(ISERROR(SEARCH("p",Q44)))</formula>
    </cfRule>
    <cfRule type="containsText" dxfId="87" priority="56" operator="containsText" text="E">
      <formula>NOT(ISERROR(SEARCH("E",Q44)))</formula>
    </cfRule>
    <cfRule type="containsText" dxfId="86" priority="57" operator="containsText" text="p">
      <formula>NOT(ISERROR(SEARCH("p",Q44)))</formula>
    </cfRule>
    <cfRule type="containsText" dxfId="85" priority="58" operator="containsText" text="E">
      <formula>NOT(ISERROR(SEARCH("E",Q44)))</formula>
    </cfRule>
    <cfRule type="containsText" dxfId="84" priority="59" operator="containsText" text="p">
      <formula>NOT(ISERROR(SEARCH("p",Q44)))</formula>
    </cfRule>
    <cfRule type="containsText" dxfId="83" priority="60" operator="containsText" text="N">
      <formula>NOT(ISERROR(SEARCH("N",Q44)))</formula>
    </cfRule>
  </conditionalFormatting>
  <conditionalFormatting sqref="Q46">
    <cfRule type="containsText" dxfId="82" priority="48" operator="containsText" text="p">
      <formula>NOT(ISERROR(SEARCH("p",Q46)))</formula>
    </cfRule>
    <cfRule type="containsText" dxfId="81" priority="49" operator="containsText" text="E">
      <formula>NOT(ISERROR(SEARCH("E",Q46)))</formula>
    </cfRule>
    <cfRule type="containsText" dxfId="80" priority="50" operator="containsText" text="p">
      <formula>NOT(ISERROR(SEARCH("p",Q46)))</formula>
    </cfRule>
    <cfRule type="containsText" dxfId="79" priority="51" operator="containsText" text="E">
      <formula>NOT(ISERROR(SEARCH("E",Q46)))</formula>
    </cfRule>
    <cfRule type="containsText" dxfId="78" priority="52" operator="containsText" text="p">
      <formula>NOT(ISERROR(SEARCH("p",Q46)))</formula>
    </cfRule>
    <cfRule type="containsText" dxfId="77" priority="53" operator="containsText" text="N">
      <formula>NOT(ISERROR(SEARCH("N",Q46)))</formula>
    </cfRule>
  </conditionalFormatting>
  <conditionalFormatting sqref="Q58">
    <cfRule type="containsText" dxfId="76" priority="8" operator="containsText" text="p">
      <formula>NOT(ISERROR(SEARCH("p",Q58)))</formula>
    </cfRule>
    <cfRule type="containsText" dxfId="75" priority="9" operator="containsText" text="E">
      <formula>NOT(ISERROR(SEARCH("E",Q58)))</formula>
    </cfRule>
    <cfRule type="containsText" dxfId="74" priority="10" operator="containsText" text="p">
      <formula>NOT(ISERROR(SEARCH("p",Q58)))</formula>
    </cfRule>
    <cfRule type="containsText" dxfId="73" priority="11" operator="containsText" text="E">
      <formula>NOT(ISERROR(SEARCH("E",Q58)))</formula>
    </cfRule>
    <cfRule type="containsText" dxfId="72" priority="12" operator="containsText" text="p">
      <formula>NOT(ISERROR(SEARCH("p",Q58)))</formula>
    </cfRule>
    <cfRule type="containsText" dxfId="71" priority="13" operator="containsText" text="N">
      <formula>NOT(ISERROR(SEARCH("N",Q58)))</formula>
    </cfRule>
  </conditionalFormatting>
  <conditionalFormatting sqref="Q60">
    <cfRule type="containsText" dxfId="70" priority="1" operator="containsText" text="p">
      <formula>NOT(ISERROR(SEARCH("p",Q60)))</formula>
    </cfRule>
    <cfRule type="containsText" dxfId="69" priority="2" operator="containsText" text="E">
      <formula>NOT(ISERROR(SEARCH("E",Q60)))</formula>
    </cfRule>
    <cfRule type="containsText" dxfId="68" priority="3" operator="containsText" text="p">
      <formula>NOT(ISERROR(SEARCH("p",Q60)))</formula>
    </cfRule>
    <cfRule type="containsText" dxfId="67" priority="4" operator="containsText" text="E">
      <formula>NOT(ISERROR(SEARCH("E",Q60)))</formula>
    </cfRule>
    <cfRule type="containsText" dxfId="66" priority="5" operator="containsText" text="p">
      <formula>NOT(ISERROR(SEARCH("p",Q60)))</formula>
    </cfRule>
    <cfRule type="containsText" dxfId="65" priority="6" operator="containsText" text="N">
      <formula>NOT(ISERROR(SEARCH("N",Q60)))</formula>
    </cfRule>
  </conditionalFormatting>
  <conditionalFormatting sqref="Q69:R69">
    <cfRule type="containsText" dxfId="64" priority="1072" operator="containsText" text="E">
      <formula>NOT(ISERROR(SEARCH("E",Q69)))</formula>
    </cfRule>
    <cfRule type="containsText" dxfId="63" priority="1073" operator="containsText" text="p">
      <formula>NOT(ISERROR(SEARCH("p",Q69)))</formula>
    </cfRule>
    <cfRule type="containsText" dxfId="62" priority="1075" operator="containsText" text="N">
      <formula>NOT(ISERROR(SEARCH("N",Q69)))</formula>
    </cfRule>
    <cfRule type="containsText" dxfId="61" priority="1076" operator="containsText" text="p">
      <formula>NOT(ISERROR(SEARCH("p",Q69)))</formula>
    </cfRule>
  </conditionalFormatting>
  <conditionalFormatting sqref="Q44:T44">
    <cfRule type="containsText" dxfId="60" priority="61" operator="containsText" text="p">
      <formula>NOT(ISERROR(SEARCH("p",Q44)))</formula>
    </cfRule>
  </conditionalFormatting>
  <conditionalFormatting sqref="Q46:T46">
    <cfRule type="containsText" dxfId="59" priority="54" operator="containsText" text="p">
      <formula>NOT(ISERROR(SEARCH("p",Q46)))</formula>
    </cfRule>
  </conditionalFormatting>
  <conditionalFormatting sqref="Q58:T58">
    <cfRule type="containsText" dxfId="58" priority="14" operator="containsText" text="p">
      <formula>NOT(ISERROR(SEARCH("p",Q58)))</formula>
    </cfRule>
  </conditionalFormatting>
  <conditionalFormatting sqref="Q60:T60">
    <cfRule type="containsText" dxfId="57" priority="7" operator="containsText" text="p">
      <formula>NOT(ISERROR(SEARCH("p",Q60)))</formula>
    </cfRule>
  </conditionalFormatting>
  <printOptions horizontalCentered="1" verticalCentered="1"/>
  <pageMargins left="3.937007874015748E-2" right="3.937007874015748E-2" top="0.35433070866141736" bottom="0.35433070866141736" header="0.31496062992125984" footer="0.31496062992125984"/>
  <pageSetup paperSize="8" scale="80" fitToWidth="0" fitToHeight="0" orientation="landscape" r:id="rId1"/>
  <rowBreaks count="1" manualBreakCount="1">
    <brk id="23" min="1" max="2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CB4E4-C9FA-4AD4-B1B8-A3E079DDEA30}">
  <sheetPr>
    <pageSetUpPr fitToPage="1"/>
  </sheetPr>
  <dimension ref="B1:C23"/>
  <sheetViews>
    <sheetView workbookViewId="0">
      <selection activeCell="B16" sqref="B16:B21"/>
    </sheetView>
  </sheetViews>
  <sheetFormatPr defaultColWidth="8.7265625" defaultRowHeight="12.5"/>
  <cols>
    <col min="1" max="1" width="8.7265625" style="50"/>
    <col min="2" max="2" width="79.7265625" style="50" customWidth="1"/>
    <col min="3" max="3" width="17.7265625" style="50" customWidth="1"/>
    <col min="4" max="16384" width="8.7265625" style="50"/>
  </cols>
  <sheetData>
    <row r="1" spans="2:3" ht="20">
      <c r="B1" s="422" t="s">
        <v>345</v>
      </c>
      <c r="C1" s="422"/>
    </row>
    <row r="2" spans="2:3" ht="18.399999999999999" customHeight="1">
      <c r="B2" s="53" t="s">
        <v>298</v>
      </c>
      <c r="C2" s="51" t="s">
        <v>342</v>
      </c>
    </row>
    <row r="3" spans="2:3" ht="18.399999999999999" customHeight="1">
      <c r="B3" s="52" t="s">
        <v>322</v>
      </c>
      <c r="C3" s="51" t="s">
        <v>341</v>
      </c>
    </row>
    <row r="4" spans="2:3" ht="18.399999999999999" customHeight="1">
      <c r="B4" s="52" t="s">
        <v>323</v>
      </c>
      <c r="C4" s="51" t="s">
        <v>341</v>
      </c>
    </row>
    <row r="5" spans="2:3" ht="18.399999999999999" customHeight="1">
      <c r="B5" s="53" t="s">
        <v>299</v>
      </c>
      <c r="C5" s="51" t="s">
        <v>342</v>
      </c>
    </row>
    <row r="6" spans="2:3" ht="18.399999999999999" customHeight="1">
      <c r="B6" s="54" t="s">
        <v>300</v>
      </c>
      <c r="C6" s="51" t="s">
        <v>341</v>
      </c>
    </row>
    <row r="7" spans="2:3" ht="18.399999999999999" customHeight="1">
      <c r="B7" s="52" t="s">
        <v>324</v>
      </c>
      <c r="C7" s="51" t="s">
        <v>341</v>
      </c>
    </row>
    <row r="8" spans="2:3" ht="18.399999999999999" customHeight="1">
      <c r="B8" s="52" t="s">
        <v>325</v>
      </c>
      <c r="C8" s="51" t="s">
        <v>341</v>
      </c>
    </row>
    <row r="9" spans="2:3" ht="18.399999999999999" customHeight="1">
      <c r="B9" s="52" t="s">
        <v>326</v>
      </c>
      <c r="C9" s="51" t="s">
        <v>341</v>
      </c>
    </row>
    <row r="10" spans="2:3" ht="18.399999999999999" customHeight="1">
      <c r="B10" s="53" t="s">
        <v>344</v>
      </c>
      <c r="C10" s="51" t="s">
        <v>342</v>
      </c>
    </row>
    <row r="11" spans="2:3" ht="18.399999999999999" customHeight="1">
      <c r="B11" s="52" t="s">
        <v>327</v>
      </c>
      <c r="C11" s="51" t="s">
        <v>341</v>
      </c>
    </row>
    <row r="12" spans="2:3" ht="18.399999999999999" customHeight="1">
      <c r="B12" s="52" t="s">
        <v>328</v>
      </c>
      <c r="C12" s="51" t="s">
        <v>341</v>
      </c>
    </row>
    <row r="13" spans="2:3" ht="18.399999999999999" customHeight="1">
      <c r="B13" s="53" t="s">
        <v>305</v>
      </c>
      <c r="C13" s="51" t="s">
        <v>342</v>
      </c>
    </row>
    <row r="14" spans="2:3" ht="18.399999999999999" customHeight="1">
      <c r="B14" s="52" t="s">
        <v>329</v>
      </c>
      <c r="C14" s="51" t="s">
        <v>341</v>
      </c>
    </row>
    <row r="15" spans="2:3" ht="18.399999999999999" customHeight="1">
      <c r="B15" s="55" t="s">
        <v>330</v>
      </c>
      <c r="C15" s="51" t="s">
        <v>341</v>
      </c>
    </row>
    <row r="16" spans="2:3" ht="18.399999999999999" customHeight="1">
      <c r="B16" s="59" t="s">
        <v>303</v>
      </c>
      <c r="C16" s="51" t="s">
        <v>341</v>
      </c>
    </row>
    <row r="17" spans="2:3" ht="18.399999999999999" customHeight="1">
      <c r="B17" s="59" t="s">
        <v>331</v>
      </c>
      <c r="C17" s="51" t="s">
        <v>341</v>
      </c>
    </row>
    <row r="18" spans="2:3" ht="18.399999999999999" customHeight="1">
      <c r="B18" s="56" t="s">
        <v>306</v>
      </c>
      <c r="C18" s="51" t="s">
        <v>343</v>
      </c>
    </row>
    <row r="19" spans="2:3" ht="18.399999999999999" customHeight="1">
      <c r="B19" s="57" t="s">
        <v>304</v>
      </c>
      <c r="C19" s="51" t="s">
        <v>342</v>
      </c>
    </row>
    <row r="20" spans="2:3" ht="18.399999999999999" customHeight="1">
      <c r="B20" s="58" t="s">
        <v>332</v>
      </c>
      <c r="C20" s="51" t="s">
        <v>341</v>
      </c>
    </row>
    <row r="21" spans="2:3" ht="18.399999999999999" customHeight="1">
      <c r="B21" s="58" t="s">
        <v>333</v>
      </c>
      <c r="C21" s="51" t="s">
        <v>341</v>
      </c>
    </row>
    <row r="22" spans="2:3" ht="18.399999999999999" customHeight="1">
      <c r="B22" s="53" t="s">
        <v>301</v>
      </c>
      <c r="C22" s="51" t="s">
        <v>342</v>
      </c>
    </row>
    <row r="23" spans="2:3" ht="18.399999999999999" customHeight="1">
      <c r="B23" s="53" t="s">
        <v>302</v>
      </c>
      <c r="C23" s="51" t="s">
        <v>342</v>
      </c>
    </row>
  </sheetData>
  <mergeCells count="1">
    <mergeCell ref="B1:C1"/>
  </mergeCells>
  <pageMargins left="0.25" right="0.25" top="0.75" bottom="0.75" header="0.3" footer="0.3"/>
  <pageSetup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094A-20A6-4A41-A93B-03840CEAE696}">
  <sheetPr>
    <tabColor rgb="FF002060"/>
    <pageSetUpPr fitToPage="1"/>
  </sheetPr>
  <dimension ref="A2:AA271"/>
  <sheetViews>
    <sheetView showGridLines="0" topLeftCell="A137" zoomScaleNormal="100" workbookViewId="0">
      <selection activeCell="B149" sqref="B149:D150"/>
    </sheetView>
  </sheetViews>
  <sheetFormatPr defaultColWidth="9.26953125" defaultRowHeight="15.5"/>
  <cols>
    <col min="1" max="1" width="5.453125" style="1" customWidth="1"/>
    <col min="2" max="2" width="44.26953125" style="2" customWidth="1"/>
    <col min="3" max="3" width="18.7265625" style="1" customWidth="1"/>
    <col min="4" max="4" width="6.54296875" style="3" customWidth="1"/>
    <col min="5" max="5" width="14.26953125" style="3" customWidth="1"/>
    <col min="6" max="6" width="25.453125" style="4" customWidth="1"/>
    <col min="7" max="7" width="11.7265625" style="4" customWidth="1"/>
    <col min="8" max="8" width="4.54296875" style="4" customWidth="1"/>
    <col min="9" max="20" width="4.7265625" style="4" customWidth="1"/>
    <col min="21" max="21" width="18.26953125" style="4" customWidth="1"/>
    <col min="22" max="22" width="24.26953125" style="16" customWidth="1"/>
    <col min="23" max="23" width="10.453125" style="1" customWidth="1"/>
    <col min="24" max="24" width="12.54296875" style="1" customWidth="1"/>
    <col min="25" max="26" width="13.26953125" style="1" customWidth="1"/>
    <col min="27" max="29" width="9.26953125" style="1" customWidth="1"/>
    <col min="30" max="240" width="9.26953125" style="1"/>
    <col min="241" max="241" width="2.26953125" style="1" customWidth="1"/>
    <col min="242" max="242" width="44.26953125" style="1" customWidth="1"/>
    <col min="243" max="243" width="18.7265625" style="1" customWidth="1"/>
    <col min="244" max="244" width="6.54296875" style="1" customWidth="1"/>
    <col min="245" max="245" width="22.26953125" style="1" customWidth="1"/>
    <col min="246" max="246" width="5" style="1" customWidth="1"/>
    <col min="247" max="258" width="4.7265625" style="1" customWidth="1"/>
    <col min="259" max="259" width="22" style="1" customWidth="1"/>
    <col min="260" max="260" width="9.7265625" style="1" customWidth="1"/>
    <col min="261" max="261" width="24.7265625" style="1" customWidth="1"/>
    <col min="262" max="262" width="9" style="1" customWidth="1"/>
    <col min="263" max="263" width="28.26953125" style="1" customWidth="1"/>
    <col min="264" max="264" width="9" style="1" customWidth="1"/>
    <col min="265" max="265" width="22.26953125" style="1" customWidth="1"/>
    <col min="266" max="266" width="9.7265625" style="1" customWidth="1"/>
    <col min="267" max="267" width="22.54296875" style="1" customWidth="1"/>
    <col min="268" max="268" width="9.453125" style="1" customWidth="1"/>
    <col min="269" max="496" width="9.26953125" style="1"/>
    <col min="497" max="497" width="2.26953125" style="1" customWidth="1"/>
    <col min="498" max="498" width="44.26953125" style="1" customWidth="1"/>
    <col min="499" max="499" width="18.7265625" style="1" customWidth="1"/>
    <col min="500" max="500" width="6.54296875" style="1" customWidth="1"/>
    <col min="501" max="501" width="22.26953125" style="1" customWidth="1"/>
    <col min="502" max="502" width="5" style="1" customWidth="1"/>
    <col min="503" max="514" width="4.7265625" style="1" customWidth="1"/>
    <col min="515" max="515" width="22" style="1" customWidth="1"/>
    <col min="516" max="516" width="9.7265625" style="1" customWidth="1"/>
    <col min="517" max="517" width="24.7265625" style="1" customWidth="1"/>
    <col min="518" max="518" width="9" style="1" customWidth="1"/>
    <col min="519" max="519" width="28.26953125" style="1" customWidth="1"/>
    <col min="520" max="520" width="9" style="1" customWidth="1"/>
    <col min="521" max="521" width="22.26953125" style="1" customWidth="1"/>
    <col min="522" max="522" width="9.7265625" style="1" customWidth="1"/>
    <col min="523" max="523" width="22.54296875" style="1" customWidth="1"/>
    <col min="524" max="524" width="9.453125" style="1" customWidth="1"/>
    <col min="525" max="752" width="9.26953125" style="1"/>
    <col min="753" max="753" width="2.26953125" style="1" customWidth="1"/>
    <col min="754" max="754" width="44.26953125" style="1" customWidth="1"/>
    <col min="755" max="755" width="18.7265625" style="1" customWidth="1"/>
    <col min="756" max="756" width="6.54296875" style="1" customWidth="1"/>
    <col min="757" max="757" width="22.26953125" style="1" customWidth="1"/>
    <col min="758" max="758" width="5" style="1" customWidth="1"/>
    <col min="759" max="770" width="4.7265625" style="1" customWidth="1"/>
    <col min="771" max="771" width="22" style="1" customWidth="1"/>
    <col min="772" max="772" width="9.7265625" style="1" customWidth="1"/>
    <col min="773" max="773" width="24.7265625" style="1" customWidth="1"/>
    <col min="774" max="774" width="9" style="1" customWidth="1"/>
    <col min="775" max="775" width="28.26953125" style="1" customWidth="1"/>
    <col min="776" max="776" width="9" style="1" customWidth="1"/>
    <col min="777" max="777" width="22.26953125" style="1" customWidth="1"/>
    <col min="778" max="778" width="9.7265625" style="1" customWidth="1"/>
    <col min="779" max="779" width="22.54296875" style="1" customWidth="1"/>
    <col min="780" max="780" width="9.453125" style="1" customWidth="1"/>
    <col min="781" max="1008" width="9.26953125" style="1"/>
    <col min="1009" max="1009" width="2.26953125" style="1" customWidth="1"/>
    <col min="1010" max="1010" width="44.26953125" style="1" customWidth="1"/>
    <col min="1011" max="1011" width="18.7265625" style="1" customWidth="1"/>
    <col min="1012" max="1012" width="6.54296875" style="1" customWidth="1"/>
    <col min="1013" max="1013" width="22.26953125" style="1" customWidth="1"/>
    <col min="1014" max="1014" width="5" style="1" customWidth="1"/>
    <col min="1015" max="1026" width="4.7265625" style="1" customWidth="1"/>
    <col min="1027" max="1027" width="22" style="1" customWidth="1"/>
    <col min="1028" max="1028" width="9.7265625" style="1" customWidth="1"/>
    <col min="1029" max="1029" width="24.7265625" style="1" customWidth="1"/>
    <col min="1030" max="1030" width="9" style="1" customWidth="1"/>
    <col min="1031" max="1031" width="28.26953125" style="1" customWidth="1"/>
    <col min="1032" max="1032" width="9" style="1" customWidth="1"/>
    <col min="1033" max="1033" width="22.26953125" style="1" customWidth="1"/>
    <col min="1034" max="1034" width="9.7265625" style="1" customWidth="1"/>
    <col min="1035" max="1035" width="22.54296875" style="1" customWidth="1"/>
    <col min="1036" max="1036" width="9.453125" style="1" customWidth="1"/>
    <col min="1037" max="1264" width="9.26953125" style="1"/>
    <col min="1265" max="1265" width="2.26953125" style="1" customWidth="1"/>
    <col min="1266" max="1266" width="44.26953125" style="1" customWidth="1"/>
    <col min="1267" max="1267" width="18.7265625" style="1" customWidth="1"/>
    <col min="1268" max="1268" width="6.54296875" style="1" customWidth="1"/>
    <col min="1269" max="1269" width="22.26953125" style="1" customWidth="1"/>
    <col min="1270" max="1270" width="5" style="1" customWidth="1"/>
    <col min="1271" max="1282" width="4.7265625" style="1" customWidth="1"/>
    <col min="1283" max="1283" width="22" style="1" customWidth="1"/>
    <col min="1284" max="1284" width="9.7265625" style="1" customWidth="1"/>
    <col min="1285" max="1285" width="24.7265625" style="1" customWidth="1"/>
    <col min="1286" max="1286" width="9" style="1" customWidth="1"/>
    <col min="1287" max="1287" width="28.26953125" style="1" customWidth="1"/>
    <col min="1288" max="1288" width="9" style="1" customWidth="1"/>
    <col min="1289" max="1289" width="22.26953125" style="1" customWidth="1"/>
    <col min="1290" max="1290" width="9.7265625" style="1" customWidth="1"/>
    <col min="1291" max="1291" width="22.54296875" style="1" customWidth="1"/>
    <col min="1292" max="1292" width="9.453125" style="1" customWidth="1"/>
    <col min="1293" max="1520" width="9.26953125" style="1"/>
    <col min="1521" max="1521" width="2.26953125" style="1" customWidth="1"/>
    <col min="1522" max="1522" width="44.26953125" style="1" customWidth="1"/>
    <col min="1523" max="1523" width="18.7265625" style="1" customWidth="1"/>
    <col min="1524" max="1524" width="6.54296875" style="1" customWidth="1"/>
    <col min="1525" max="1525" width="22.26953125" style="1" customWidth="1"/>
    <col min="1526" max="1526" width="5" style="1" customWidth="1"/>
    <col min="1527" max="1538" width="4.7265625" style="1" customWidth="1"/>
    <col min="1539" max="1539" width="22" style="1" customWidth="1"/>
    <col min="1540" max="1540" width="9.7265625" style="1" customWidth="1"/>
    <col min="1541" max="1541" width="24.7265625" style="1" customWidth="1"/>
    <col min="1542" max="1542" width="9" style="1" customWidth="1"/>
    <col min="1543" max="1543" width="28.26953125" style="1" customWidth="1"/>
    <col min="1544" max="1544" width="9" style="1" customWidth="1"/>
    <col min="1545" max="1545" width="22.26953125" style="1" customWidth="1"/>
    <col min="1546" max="1546" width="9.7265625" style="1" customWidth="1"/>
    <col min="1547" max="1547" width="22.54296875" style="1" customWidth="1"/>
    <col min="1548" max="1548" width="9.453125" style="1" customWidth="1"/>
    <col min="1549" max="1776" width="9.26953125" style="1"/>
    <col min="1777" max="1777" width="2.26953125" style="1" customWidth="1"/>
    <col min="1778" max="1778" width="44.26953125" style="1" customWidth="1"/>
    <col min="1779" max="1779" width="18.7265625" style="1" customWidth="1"/>
    <col min="1780" max="1780" width="6.54296875" style="1" customWidth="1"/>
    <col min="1781" max="1781" width="22.26953125" style="1" customWidth="1"/>
    <col min="1782" max="1782" width="5" style="1" customWidth="1"/>
    <col min="1783" max="1794" width="4.7265625" style="1" customWidth="1"/>
    <col min="1795" max="1795" width="22" style="1" customWidth="1"/>
    <col min="1796" max="1796" width="9.7265625" style="1" customWidth="1"/>
    <col min="1797" max="1797" width="24.7265625" style="1" customWidth="1"/>
    <col min="1798" max="1798" width="9" style="1" customWidth="1"/>
    <col min="1799" max="1799" width="28.26953125" style="1" customWidth="1"/>
    <col min="1800" max="1800" width="9" style="1" customWidth="1"/>
    <col min="1801" max="1801" width="22.26953125" style="1" customWidth="1"/>
    <col min="1802" max="1802" width="9.7265625" style="1" customWidth="1"/>
    <col min="1803" max="1803" width="22.54296875" style="1" customWidth="1"/>
    <col min="1804" max="1804" width="9.453125" style="1" customWidth="1"/>
    <col min="1805" max="2032" width="9.26953125" style="1"/>
    <col min="2033" max="2033" width="2.26953125" style="1" customWidth="1"/>
    <col min="2034" max="2034" width="44.26953125" style="1" customWidth="1"/>
    <col min="2035" max="2035" width="18.7265625" style="1" customWidth="1"/>
    <col min="2036" max="2036" width="6.54296875" style="1" customWidth="1"/>
    <col min="2037" max="2037" width="22.26953125" style="1" customWidth="1"/>
    <col min="2038" max="2038" width="5" style="1" customWidth="1"/>
    <col min="2039" max="2050" width="4.7265625" style="1" customWidth="1"/>
    <col min="2051" max="2051" width="22" style="1" customWidth="1"/>
    <col min="2052" max="2052" width="9.7265625" style="1" customWidth="1"/>
    <col min="2053" max="2053" width="24.7265625" style="1" customWidth="1"/>
    <col min="2054" max="2054" width="9" style="1" customWidth="1"/>
    <col min="2055" max="2055" width="28.26953125" style="1" customWidth="1"/>
    <col min="2056" max="2056" width="9" style="1" customWidth="1"/>
    <col min="2057" max="2057" width="22.26953125" style="1" customWidth="1"/>
    <col min="2058" max="2058" width="9.7265625" style="1" customWidth="1"/>
    <col min="2059" max="2059" width="22.54296875" style="1" customWidth="1"/>
    <col min="2060" max="2060" width="9.453125" style="1" customWidth="1"/>
    <col min="2061" max="2288" width="9.26953125" style="1"/>
    <col min="2289" max="2289" width="2.26953125" style="1" customWidth="1"/>
    <col min="2290" max="2290" width="44.26953125" style="1" customWidth="1"/>
    <col min="2291" max="2291" width="18.7265625" style="1" customWidth="1"/>
    <col min="2292" max="2292" width="6.54296875" style="1" customWidth="1"/>
    <col min="2293" max="2293" width="22.26953125" style="1" customWidth="1"/>
    <col min="2294" max="2294" width="5" style="1" customWidth="1"/>
    <col min="2295" max="2306" width="4.7265625" style="1" customWidth="1"/>
    <col min="2307" max="2307" width="22" style="1" customWidth="1"/>
    <col min="2308" max="2308" width="9.7265625" style="1" customWidth="1"/>
    <col min="2309" max="2309" width="24.7265625" style="1" customWidth="1"/>
    <col min="2310" max="2310" width="9" style="1" customWidth="1"/>
    <col min="2311" max="2311" width="28.26953125" style="1" customWidth="1"/>
    <col min="2312" max="2312" width="9" style="1" customWidth="1"/>
    <col min="2313" max="2313" width="22.26953125" style="1" customWidth="1"/>
    <col min="2314" max="2314" width="9.7265625" style="1" customWidth="1"/>
    <col min="2315" max="2315" width="22.54296875" style="1" customWidth="1"/>
    <col min="2316" max="2316" width="9.453125" style="1" customWidth="1"/>
    <col min="2317" max="2544" width="9.26953125" style="1"/>
    <col min="2545" max="2545" width="2.26953125" style="1" customWidth="1"/>
    <col min="2546" max="2546" width="44.26953125" style="1" customWidth="1"/>
    <col min="2547" max="2547" width="18.7265625" style="1" customWidth="1"/>
    <col min="2548" max="2548" width="6.54296875" style="1" customWidth="1"/>
    <col min="2549" max="2549" width="22.26953125" style="1" customWidth="1"/>
    <col min="2550" max="2550" width="5" style="1" customWidth="1"/>
    <col min="2551" max="2562" width="4.7265625" style="1" customWidth="1"/>
    <col min="2563" max="2563" width="22" style="1" customWidth="1"/>
    <col min="2564" max="2564" width="9.7265625" style="1" customWidth="1"/>
    <col min="2565" max="2565" width="24.7265625" style="1" customWidth="1"/>
    <col min="2566" max="2566" width="9" style="1" customWidth="1"/>
    <col min="2567" max="2567" width="28.26953125" style="1" customWidth="1"/>
    <col min="2568" max="2568" width="9" style="1" customWidth="1"/>
    <col min="2569" max="2569" width="22.26953125" style="1" customWidth="1"/>
    <col min="2570" max="2570" width="9.7265625" style="1" customWidth="1"/>
    <col min="2571" max="2571" width="22.54296875" style="1" customWidth="1"/>
    <col min="2572" max="2572" width="9.453125" style="1" customWidth="1"/>
    <col min="2573" max="2800" width="9.26953125" style="1"/>
    <col min="2801" max="2801" width="2.26953125" style="1" customWidth="1"/>
    <col min="2802" max="2802" width="44.26953125" style="1" customWidth="1"/>
    <col min="2803" max="2803" width="18.7265625" style="1" customWidth="1"/>
    <col min="2804" max="2804" width="6.54296875" style="1" customWidth="1"/>
    <col min="2805" max="2805" width="22.26953125" style="1" customWidth="1"/>
    <col min="2806" max="2806" width="5" style="1" customWidth="1"/>
    <col min="2807" max="2818" width="4.7265625" style="1" customWidth="1"/>
    <col min="2819" max="2819" width="22" style="1" customWidth="1"/>
    <col min="2820" max="2820" width="9.7265625" style="1" customWidth="1"/>
    <col min="2821" max="2821" width="24.7265625" style="1" customWidth="1"/>
    <col min="2822" max="2822" width="9" style="1" customWidth="1"/>
    <col min="2823" max="2823" width="28.26953125" style="1" customWidth="1"/>
    <col min="2824" max="2824" width="9" style="1" customWidth="1"/>
    <col min="2825" max="2825" width="22.26953125" style="1" customWidth="1"/>
    <col min="2826" max="2826" width="9.7265625" style="1" customWidth="1"/>
    <col min="2827" max="2827" width="22.54296875" style="1" customWidth="1"/>
    <col min="2828" max="2828" width="9.453125" style="1" customWidth="1"/>
    <col min="2829" max="3056" width="9.26953125" style="1"/>
    <col min="3057" max="3057" width="2.26953125" style="1" customWidth="1"/>
    <col min="3058" max="3058" width="44.26953125" style="1" customWidth="1"/>
    <col min="3059" max="3059" width="18.7265625" style="1" customWidth="1"/>
    <col min="3060" max="3060" width="6.54296875" style="1" customWidth="1"/>
    <col min="3061" max="3061" width="22.26953125" style="1" customWidth="1"/>
    <col min="3062" max="3062" width="5" style="1" customWidth="1"/>
    <col min="3063" max="3074" width="4.7265625" style="1" customWidth="1"/>
    <col min="3075" max="3075" width="22" style="1" customWidth="1"/>
    <col min="3076" max="3076" width="9.7265625" style="1" customWidth="1"/>
    <col min="3077" max="3077" width="24.7265625" style="1" customWidth="1"/>
    <col min="3078" max="3078" width="9" style="1" customWidth="1"/>
    <col min="3079" max="3079" width="28.26953125" style="1" customWidth="1"/>
    <col min="3080" max="3080" width="9" style="1" customWidth="1"/>
    <col min="3081" max="3081" width="22.26953125" style="1" customWidth="1"/>
    <col min="3082" max="3082" width="9.7265625" style="1" customWidth="1"/>
    <col min="3083" max="3083" width="22.54296875" style="1" customWidth="1"/>
    <col min="3084" max="3084" width="9.453125" style="1" customWidth="1"/>
    <col min="3085" max="3312" width="9.26953125" style="1"/>
    <col min="3313" max="3313" width="2.26953125" style="1" customWidth="1"/>
    <col min="3314" max="3314" width="44.26953125" style="1" customWidth="1"/>
    <col min="3315" max="3315" width="18.7265625" style="1" customWidth="1"/>
    <col min="3316" max="3316" width="6.54296875" style="1" customWidth="1"/>
    <col min="3317" max="3317" width="22.26953125" style="1" customWidth="1"/>
    <col min="3318" max="3318" width="5" style="1" customWidth="1"/>
    <col min="3319" max="3330" width="4.7265625" style="1" customWidth="1"/>
    <col min="3331" max="3331" width="22" style="1" customWidth="1"/>
    <col min="3332" max="3332" width="9.7265625" style="1" customWidth="1"/>
    <col min="3333" max="3333" width="24.7265625" style="1" customWidth="1"/>
    <col min="3334" max="3334" width="9" style="1" customWidth="1"/>
    <col min="3335" max="3335" width="28.26953125" style="1" customWidth="1"/>
    <col min="3336" max="3336" width="9" style="1" customWidth="1"/>
    <col min="3337" max="3337" width="22.26953125" style="1" customWidth="1"/>
    <col min="3338" max="3338" width="9.7265625" style="1" customWidth="1"/>
    <col min="3339" max="3339" width="22.54296875" style="1" customWidth="1"/>
    <col min="3340" max="3340" width="9.453125" style="1" customWidth="1"/>
    <col min="3341" max="3568" width="9.26953125" style="1"/>
    <col min="3569" max="3569" width="2.26953125" style="1" customWidth="1"/>
    <col min="3570" max="3570" width="44.26953125" style="1" customWidth="1"/>
    <col min="3571" max="3571" width="18.7265625" style="1" customWidth="1"/>
    <col min="3572" max="3572" width="6.54296875" style="1" customWidth="1"/>
    <col min="3573" max="3573" width="22.26953125" style="1" customWidth="1"/>
    <col min="3574" max="3574" width="5" style="1" customWidth="1"/>
    <col min="3575" max="3586" width="4.7265625" style="1" customWidth="1"/>
    <col min="3587" max="3587" width="22" style="1" customWidth="1"/>
    <col min="3588" max="3588" width="9.7265625" style="1" customWidth="1"/>
    <col min="3589" max="3589" width="24.7265625" style="1" customWidth="1"/>
    <col min="3590" max="3590" width="9" style="1" customWidth="1"/>
    <col min="3591" max="3591" width="28.26953125" style="1" customWidth="1"/>
    <col min="3592" max="3592" width="9" style="1" customWidth="1"/>
    <col min="3593" max="3593" width="22.26953125" style="1" customWidth="1"/>
    <col min="3594" max="3594" width="9.7265625" style="1" customWidth="1"/>
    <col min="3595" max="3595" width="22.54296875" style="1" customWidth="1"/>
    <col min="3596" max="3596" width="9.453125" style="1" customWidth="1"/>
    <col min="3597" max="3824" width="9.26953125" style="1"/>
    <col min="3825" max="3825" width="2.26953125" style="1" customWidth="1"/>
    <col min="3826" max="3826" width="44.26953125" style="1" customWidth="1"/>
    <col min="3827" max="3827" width="18.7265625" style="1" customWidth="1"/>
    <col min="3828" max="3828" width="6.54296875" style="1" customWidth="1"/>
    <col min="3829" max="3829" width="22.26953125" style="1" customWidth="1"/>
    <col min="3830" max="3830" width="5" style="1" customWidth="1"/>
    <col min="3831" max="3842" width="4.7265625" style="1" customWidth="1"/>
    <col min="3843" max="3843" width="22" style="1" customWidth="1"/>
    <col min="3844" max="3844" width="9.7265625" style="1" customWidth="1"/>
    <col min="3845" max="3845" width="24.7265625" style="1" customWidth="1"/>
    <col min="3846" max="3846" width="9" style="1" customWidth="1"/>
    <col min="3847" max="3847" width="28.26953125" style="1" customWidth="1"/>
    <col min="3848" max="3848" width="9" style="1" customWidth="1"/>
    <col min="3849" max="3849" width="22.26953125" style="1" customWidth="1"/>
    <col min="3850" max="3850" width="9.7265625" style="1" customWidth="1"/>
    <col min="3851" max="3851" width="22.54296875" style="1" customWidth="1"/>
    <col min="3852" max="3852" width="9.453125" style="1" customWidth="1"/>
    <col min="3853" max="4080" width="9.26953125" style="1"/>
    <col min="4081" max="4081" width="2.26953125" style="1" customWidth="1"/>
    <col min="4082" max="4082" width="44.26953125" style="1" customWidth="1"/>
    <col min="4083" max="4083" width="18.7265625" style="1" customWidth="1"/>
    <col min="4084" max="4084" width="6.54296875" style="1" customWidth="1"/>
    <col min="4085" max="4085" width="22.26953125" style="1" customWidth="1"/>
    <col min="4086" max="4086" width="5" style="1" customWidth="1"/>
    <col min="4087" max="4098" width="4.7265625" style="1" customWidth="1"/>
    <col min="4099" max="4099" width="22" style="1" customWidth="1"/>
    <col min="4100" max="4100" width="9.7265625" style="1" customWidth="1"/>
    <col min="4101" max="4101" width="24.7265625" style="1" customWidth="1"/>
    <col min="4102" max="4102" width="9" style="1" customWidth="1"/>
    <col min="4103" max="4103" width="28.26953125" style="1" customWidth="1"/>
    <col min="4104" max="4104" width="9" style="1" customWidth="1"/>
    <col min="4105" max="4105" width="22.26953125" style="1" customWidth="1"/>
    <col min="4106" max="4106" width="9.7265625" style="1" customWidth="1"/>
    <col min="4107" max="4107" width="22.54296875" style="1" customWidth="1"/>
    <col min="4108" max="4108" width="9.453125" style="1" customWidth="1"/>
    <col min="4109" max="4336" width="9.26953125" style="1"/>
    <col min="4337" max="4337" width="2.26953125" style="1" customWidth="1"/>
    <col min="4338" max="4338" width="44.26953125" style="1" customWidth="1"/>
    <col min="4339" max="4339" width="18.7265625" style="1" customWidth="1"/>
    <col min="4340" max="4340" width="6.54296875" style="1" customWidth="1"/>
    <col min="4341" max="4341" width="22.26953125" style="1" customWidth="1"/>
    <col min="4342" max="4342" width="5" style="1" customWidth="1"/>
    <col min="4343" max="4354" width="4.7265625" style="1" customWidth="1"/>
    <col min="4355" max="4355" width="22" style="1" customWidth="1"/>
    <col min="4356" max="4356" width="9.7265625" style="1" customWidth="1"/>
    <col min="4357" max="4357" width="24.7265625" style="1" customWidth="1"/>
    <col min="4358" max="4358" width="9" style="1" customWidth="1"/>
    <col min="4359" max="4359" width="28.26953125" style="1" customWidth="1"/>
    <col min="4360" max="4360" width="9" style="1" customWidth="1"/>
    <col min="4361" max="4361" width="22.26953125" style="1" customWidth="1"/>
    <col min="4362" max="4362" width="9.7265625" style="1" customWidth="1"/>
    <col min="4363" max="4363" width="22.54296875" style="1" customWidth="1"/>
    <col min="4364" max="4364" width="9.453125" style="1" customWidth="1"/>
    <col min="4365" max="4592" width="9.26953125" style="1"/>
    <col min="4593" max="4593" width="2.26953125" style="1" customWidth="1"/>
    <col min="4594" max="4594" width="44.26953125" style="1" customWidth="1"/>
    <col min="4595" max="4595" width="18.7265625" style="1" customWidth="1"/>
    <col min="4596" max="4596" width="6.54296875" style="1" customWidth="1"/>
    <col min="4597" max="4597" width="22.26953125" style="1" customWidth="1"/>
    <col min="4598" max="4598" width="5" style="1" customWidth="1"/>
    <col min="4599" max="4610" width="4.7265625" style="1" customWidth="1"/>
    <col min="4611" max="4611" width="22" style="1" customWidth="1"/>
    <col min="4612" max="4612" width="9.7265625" style="1" customWidth="1"/>
    <col min="4613" max="4613" width="24.7265625" style="1" customWidth="1"/>
    <col min="4614" max="4614" width="9" style="1" customWidth="1"/>
    <col min="4615" max="4615" width="28.26953125" style="1" customWidth="1"/>
    <col min="4616" max="4616" width="9" style="1" customWidth="1"/>
    <col min="4617" max="4617" width="22.26953125" style="1" customWidth="1"/>
    <col min="4618" max="4618" width="9.7265625" style="1" customWidth="1"/>
    <col min="4619" max="4619" width="22.54296875" style="1" customWidth="1"/>
    <col min="4620" max="4620" width="9.453125" style="1" customWidth="1"/>
    <col min="4621" max="4848" width="9.26953125" style="1"/>
    <col min="4849" max="4849" width="2.26953125" style="1" customWidth="1"/>
    <col min="4850" max="4850" width="44.26953125" style="1" customWidth="1"/>
    <col min="4851" max="4851" width="18.7265625" style="1" customWidth="1"/>
    <col min="4852" max="4852" width="6.54296875" style="1" customWidth="1"/>
    <col min="4853" max="4853" width="22.26953125" style="1" customWidth="1"/>
    <col min="4854" max="4854" width="5" style="1" customWidth="1"/>
    <col min="4855" max="4866" width="4.7265625" style="1" customWidth="1"/>
    <col min="4867" max="4867" width="22" style="1" customWidth="1"/>
    <col min="4868" max="4868" width="9.7265625" style="1" customWidth="1"/>
    <col min="4869" max="4869" width="24.7265625" style="1" customWidth="1"/>
    <col min="4870" max="4870" width="9" style="1" customWidth="1"/>
    <col min="4871" max="4871" width="28.26953125" style="1" customWidth="1"/>
    <col min="4872" max="4872" width="9" style="1" customWidth="1"/>
    <col min="4873" max="4873" width="22.26953125" style="1" customWidth="1"/>
    <col min="4874" max="4874" width="9.7265625" style="1" customWidth="1"/>
    <col min="4875" max="4875" width="22.54296875" style="1" customWidth="1"/>
    <col min="4876" max="4876" width="9.453125" style="1" customWidth="1"/>
    <col min="4877" max="5104" width="9.26953125" style="1"/>
    <col min="5105" max="5105" width="2.26953125" style="1" customWidth="1"/>
    <col min="5106" max="5106" width="44.26953125" style="1" customWidth="1"/>
    <col min="5107" max="5107" width="18.7265625" style="1" customWidth="1"/>
    <col min="5108" max="5108" width="6.54296875" style="1" customWidth="1"/>
    <col min="5109" max="5109" width="22.26953125" style="1" customWidth="1"/>
    <col min="5110" max="5110" width="5" style="1" customWidth="1"/>
    <col min="5111" max="5122" width="4.7265625" style="1" customWidth="1"/>
    <col min="5123" max="5123" width="22" style="1" customWidth="1"/>
    <col min="5124" max="5124" width="9.7265625" style="1" customWidth="1"/>
    <col min="5125" max="5125" width="24.7265625" style="1" customWidth="1"/>
    <col min="5126" max="5126" width="9" style="1" customWidth="1"/>
    <col min="5127" max="5127" width="28.26953125" style="1" customWidth="1"/>
    <col min="5128" max="5128" width="9" style="1" customWidth="1"/>
    <col min="5129" max="5129" width="22.26953125" style="1" customWidth="1"/>
    <col min="5130" max="5130" width="9.7265625" style="1" customWidth="1"/>
    <col min="5131" max="5131" width="22.54296875" style="1" customWidth="1"/>
    <col min="5132" max="5132" width="9.453125" style="1" customWidth="1"/>
    <col min="5133" max="5360" width="9.26953125" style="1"/>
    <col min="5361" max="5361" width="2.26953125" style="1" customWidth="1"/>
    <col min="5362" max="5362" width="44.26953125" style="1" customWidth="1"/>
    <col min="5363" max="5363" width="18.7265625" style="1" customWidth="1"/>
    <col min="5364" max="5364" width="6.54296875" style="1" customWidth="1"/>
    <col min="5365" max="5365" width="22.26953125" style="1" customWidth="1"/>
    <col min="5366" max="5366" width="5" style="1" customWidth="1"/>
    <col min="5367" max="5378" width="4.7265625" style="1" customWidth="1"/>
    <col min="5379" max="5379" width="22" style="1" customWidth="1"/>
    <col min="5380" max="5380" width="9.7265625" style="1" customWidth="1"/>
    <col min="5381" max="5381" width="24.7265625" style="1" customWidth="1"/>
    <col min="5382" max="5382" width="9" style="1" customWidth="1"/>
    <col min="5383" max="5383" width="28.26953125" style="1" customWidth="1"/>
    <col min="5384" max="5384" width="9" style="1" customWidth="1"/>
    <col min="5385" max="5385" width="22.26953125" style="1" customWidth="1"/>
    <col min="5386" max="5386" width="9.7265625" style="1" customWidth="1"/>
    <col min="5387" max="5387" width="22.54296875" style="1" customWidth="1"/>
    <col min="5388" max="5388" width="9.453125" style="1" customWidth="1"/>
    <col min="5389" max="5616" width="9.26953125" style="1"/>
    <col min="5617" max="5617" width="2.26953125" style="1" customWidth="1"/>
    <col min="5618" max="5618" width="44.26953125" style="1" customWidth="1"/>
    <col min="5619" max="5619" width="18.7265625" style="1" customWidth="1"/>
    <col min="5620" max="5620" width="6.54296875" style="1" customWidth="1"/>
    <col min="5621" max="5621" width="22.26953125" style="1" customWidth="1"/>
    <col min="5622" max="5622" width="5" style="1" customWidth="1"/>
    <col min="5623" max="5634" width="4.7265625" style="1" customWidth="1"/>
    <col min="5635" max="5635" width="22" style="1" customWidth="1"/>
    <col min="5636" max="5636" width="9.7265625" style="1" customWidth="1"/>
    <col min="5637" max="5637" width="24.7265625" style="1" customWidth="1"/>
    <col min="5638" max="5638" width="9" style="1" customWidth="1"/>
    <col min="5639" max="5639" width="28.26953125" style="1" customWidth="1"/>
    <col min="5640" max="5640" width="9" style="1" customWidth="1"/>
    <col min="5641" max="5641" width="22.26953125" style="1" customWidth="1"/>
    <col min="5642" max="5642" width="9.7265625" style="1" customWidth="1"/>
    <col min="5643" max="5643" width="22.54296875" style="1" customWidth="1"/>
    <col min="5644" max="5644" width="9.453125" style="1" customWidth="1"/>
    <col min="5645" max="5872" width="9.26953125" style="1"/>
    <col min="5873" max="5873" width="2.26953125" style="1" customWidth="1"/>
    <col min="5874" max="5874" width="44.26953125" style="1" customWidth="1"/>
    <col min="5875" max="5875" width="18.7265625" style="1" customWidth="1"/>
    <col min="5876" max="5876" width="6.54296875" style="1" customWidth="1"/>
    <col min="5877" max="5877" width="22.26953125" style="1" customWidth="1"/>
    <col min="5878" max="5878" width="5" style="1" customWidth="1"/>
    <col min="5879" max="5890" width="4.7265625" style="1" customWidth="1"/>
    <col min="5891" max="5891" width="22" style="1" customWidth="1"/>
    <col min="5892" max="5892" width="9.7265625" style="1" customWidth="1"/>
    <col min="5893" max="5893" width="24.7265625" style="1" customWidth="1"/>
    <col min="5894" max="5894" width="9" style="1" customWidth="1"/>
    <col min="5895" max="5895" width="28.26953125" style="1" customWidth="1"/>
    <col min="5896" max="5896" width="9" style="1" customWidth="1"/>
    <col min="5897" max="5897" width="22.26953125" style="1" customWidth="1"/>
    <col min="5898" max="5898" width="9.7265625" style="1" customWidth="1"/>
    <col min="5899" max="5899" width="22.54296875" style="1" customWidth="1"/>
    <col min="5900" max="5900" width="9.453125" style="1" customWidth="1"/>
    <col min="5901" max="6128" width="9.26953125" style="1"/>
    <col min="6129" max="6129" width="2.26953125" style="1" customWidth="1"/>
    <col min="6130" max="6130" width="44.26953125" style="1" customWidth="1"/>
    <col min="6131" max="6131" width="18.7265625" style="1" customWidth="1"/>
    <col min="6132" max="6132" width="6.54296875" style="1" customWidth="1"/>
    <col min="6133" max="6133" width="22.26953125" style="1" customWidth="1"/>
    <col min="6134" max="6134" width="5" style="1" customWidth="1"/>
    <col min="6135" max="6146" width="4.7265625" style="1" customWidth="1"/>
    <col min="6147" max="6147" width="22" style="1" customWidth="1"/>
    <col min="6148" max="6148" width="9.7265625" style="1" customWidth="1"/>
    <col min="6149" max="6149" width="24.7265625" style="1" customWidth="1"/>
    <col min="6150" max="6150" width="9" style="1" customWidth="1"/>
    <col min="6151" max="6151" width="28.26953125" style="1" customWidth="1"/>
    <col min="6152" max="6152" width="9" style="1" customWidth="1"/>
    <col min="6153" max="6153" width="22.26953125" style="1" customWidth="1"/>
    <col min="6154" max="6154" width="9.7265625" style="1" customWidth="1"/>
    <col min="6155" max="6155" width="22.54296875" style="1" customWidth="1"/>
    <col min="6156" max="6156" width="9.453125" style="1" customWidth="1"/>
    <col min="6157" max="6384" width="9.26953125" style="1"/>
    <col min="6385" max="6385" width="2.26953125" style="1" customWidth="1"/>
    <col min="6386" max="6386" width="44.26953125" style="1" customWidth="1"/>
    <col min="6387" max="6387" width="18.7265625" style="1" customWidth="1"/>
    <col min="6388" max="6388" width="6.54296875" style="1" customWidth="1"/>
    <col min="6389" max="6389" width="22.26953125" style="1" customWidth="1"/>
    <col min="6390" max="6390" width="5" style="1" customWidth="1"/>
    <col min="6391" max="6402" width="4.7265625" style="1" customWidth="1"/>
    <col min="6403" max="6403" width="22" style="1" customWidth="1"/>
    <col min="6404" max="6404" width="9.7265625" style="1" customWidth="1"/>
    <col min="6405" max="6405" width="24.7265625" style="1" customWidth="1"/>
    <col min="6406" max="6406" width="9" style="1" customWidth="1"/>
    <col min="6407" max="6407" width="28.26953125" style="1" customWidth="1"/>
    <col min="6408" max="6408" width="9" style="1" customWidth="1"/>
    <col min="6409" max="6409" width="22.26953125" style="1" customWidth="1"/>
    <col min="6410" max="6410" width="9.7265625" style="1" customWidth="1"/>
    <col min="6411" max="6411" width="22.54296875" style="1" customWidth="1"/>
    <col min="6412" max="6412" width="9.453125" style="1" customWidth="1"/>
    <col min="6413" max="6640" width="9.26953125" style="1"/>
    <col min="6641" max="6641" width="2.26953125" style="1" customWidth="1"/>
    <col min="6642" max="6642" width="44.26953125" style="1" customWidth="1"/>
    <col min="6643" max="6643" width="18.7265625" style="1" customWidth="1"/>
    <col min="6644" max="6644" width="6.54296875" style="1" customWidth="1"/>
    <col min="6645" max="6645" width="22.26953125" style="1" customWidth="1"/>
    <col min="6646" max="6646" width="5" style="1" customWidth="1"/>
    <col min="6647" max="6658" width="4.7265625" style="1" customWidth="1"/>
    <col min="6659" max="6659" width="22" style="1" customWidth="1"/>
    <col min="6660" max="6660" width="9.7265625" style="1" customWidth="1"/>
    <col min="6661" max="6661" width="24.7265625" style="1" customWidth="1"/>
    <col min="6662" max="6662" width="9" style="1" customWidth="1"/>
    <col min="6663" max="6663" width="28.26953125" style="1" customWidth="1"/>
    <col min="6664" max="6664" width="9" style="1" customWidth="1"/>
    <col min="6665" max="6665" width="22.26953125" style="1" customWidth="1"/>
    <col min="6666" max="6666" width="9.7265625" style="1" customWidth="1"/>
    <col min="6667" max="6667" width="22.54296875" style="1" customWidth="1"/>
    <col min="6668" max="6668" width="9.453125" style="1" customWidth="1"/>
    <col min="6669" max="6896" width="9.26953125" style="1"/>
    <col min="6897" max="6897" width="2.26953125" style="1" customWidth="1"/>
    <col min="6898" max="6898" width="44.26953125" style="1" customWidth="1"/>
    <col min="6899" max="6899" width="18.7265625" style="1" customWidth="1"/>
    <col min="6900" max="6900" width="6.54296875" style="1" customWidth="1"/>
    <col min="6901" max="6901" width="22.26953125" style="1" customWidth="1"/>
    <col min="6902" max="6902" width="5" style="1" customWidth="1"/>
    <col min="6903" max="6914" width="4.7265625" style="1" customWidth="1"/>
    <col min="6915" max="6915" width="22" style="1" customWidth="1"/>
    <col min="6916" max="6916" width="9.7265625" style="1" customWidth="1"/>
    <col min="6917" max="6917" width="24.7265625" style="1" customWidth="1"/>
    <col min="6918" max="6918" width="9" style="1" customWidth="1"/>
    <col min="6919" max="6919" width="28.26953125" style="1" customWidth="1"/>
    <col min="6920" max="6920" width="9" style="1" customWidth="1"/>
    <col min="6921" max="6921" width="22.26953125" style="1" customWidth="1"/>
    <col min="6922" max="6922" width="9.7265625" style="1" customWidth="1"/>
    <col min="6923" max="6923" width="22.54296875" style="1" customWidth="1"/>
    <col min="6924" max="6924" width="9.453125" style="1" customWidth="1"/>
    <col min="6925" max="7152" width="9.26953125" style="1"/>
    <col min="7153" max="7153" width="2.26953125" style="1" customWidth="1"/>
    <col min="7154" max="7154" width="44.26953125" style="1" customWidth="1"/>
    <col min="7155" max="7155" width="18.7265625" style="1" customWidth="1"/>
    <col min="7156" max="7156" width="6.54296875" style="1" customWidth="1"/>
    <col min="7157" max="7157" width="22.26953125" style="1" customWidth="1"/>
    <col min="7158" max="7158" width="5" style="1" customWidth="1"/>
    <col min="7159" max="7170" width="4.7265625" style="1" customWidth="1"/>
    <col min="7171" max="7171" width="22" style="1" customWidth="1"/>
    <col min="7172" max="7172" width="9.7265625" style="1" customWidth="1"/>
    <col min="7173" max="7173" width="24.7265625" style="1" customWidth="1"/>
    <col min="7174" max="7174" width="9" style="1" customWidth="1"/>
    <col min="7175" max="7175" width="28.26953125" style="1" customWidth="1"/>
    <col min="7176" max="7176" width="9" style="1" customWidth="1"/>
    <col min="7177" max="7177" width="22.26953125" style="1" customWidth="1"/>
    <col min="7178" max="7178" width="9.7265625" style="1" customWidth="1"/>
    <col min="7179" max="7179" width="22.54296875" style="1" customWidth="1"/>
    <col min="7180" max="7180" width="9.453125" style="1" customWidth="1"/>
    <col min="7181" max="7408" width="9.26953125" style="1"/>
    <col min="7409" max="7409" width="2.26953125" style="1" customWidth="1"/>
    <col min="7410" max="7410" width="44.26953125" style="1" customWidth="1"/>
    <col min="7411" max="7411" width="18.7265625" style="1" customWidth="1"/>
    <col min="7412" max="7412" width="6.54296875" style="1" customWidth="1"/>
    <col min="7413" max="7413" width="22.26953125" style="1" customWidth="1"/>
    <col min="7414" max="7414" width="5" style="1" customWidth="1"/>
    <col min="7415" max="7426" width="4.7265625" style="1" customWidth="1"/>
    <col min="7427" max="7427" width="22" style="1" customWidth="1"/>
    <col min="7428" max="7428" width="9.7265625" style="1" customWidth="1"/>
    <col min="7429" max="7429" width="24.7265625" style="1" customWidth="1"/>
    <col min="7430" max="7430" width="9" style="1" customWidth="1"/>
    <col min="7431" max="7431" width="28.26953125" style="1" customWidth="1"/>
    <col min="7432" max="7432" width="9" style="1" customWidth="1"/>
    <col min="7433" max="7433" width="22.26953125" style="1" customWidth="1"/>
    <col min="7434" max="7434" width="9.7265625" style="1" customWidth="1"/>
    <col min="7435" max="7435" width="22.54296875" style="1" customWidth="1"/>
    <col min="7436" max="7436" width="9.453125" style="1" customWidth="1"/>
    <col min="7437" max="7664" width="9.26953125" style="1"/>
    <col min="7665" max="7665" width="2.26953125" style="1" customWidth="1"/>
    <col min="7666" max="7666" width="44.26953125" style="1" customWidth="1"/>
    <col min="7667" max="7667" width="18.7265625" style="1" customWidth="1"/>
    <col min="7668" max="7668" width="6.54296875" style="1" customWidth="1"/>
    <col min="7669" max="7669" width="22.26953125" style="1" customWidth="1"/>
    <col min="7670" max="7670" width="5" style="1" customWidth="1"/>
    <col min="7671" max="7682" width="4.7265625" style="1" customWidth="1"/>
    <col min="7683" max="7683" width="22" style="1" customWidth="1"/>
    <col min="7684" max="7684" width="9.7265625" style="1" customWidth="1"/>
    <col min="7685" max="7685" width="24.7265625" style="1" customWidth="1"/>
    <col min="7686" max="7686" width="9" style="1" customWidth="1"/>
    <col min="7687" max="7687" width="28.26953125" style="1" customWidth="1"/>
    <col min="7688" max="7688" width="9" style="1" customWidth="1"/>
    <col min="7689" max="7689" width="22.26953125" style="1" customWidth="1"/>
    <col min="7690" max="7690" width="9.7265625" style="1" customWidth="1"/>
    <col min="7691" max="7691" width="22.54296875" style="1" customWidth="1"/>
    <col min="7692" max="7692" width="9.453125" style="1" customWidth="1"/>
    <col min="7693" max="7920" width="9.26953125" style="1"/>
    <col min="7921" max="7921" width="2.26953125" style="1" customWidth="1"/>
    <col min="7922" max="7922" width="44.26953125" style="1" customWidth="1"/>
    <col min="7923" max="7923" width="18.7265625" style="1" customWidth="1"/>
    <col min="7924" max="7924" width="6.54296875" style="1" customWidth="1"/>
    <col min="7925" max="7925" width="22.26953125" style="1" customWidth="1"/>
    <col min="7926" max="7926" width="5" style="1" customWidth="1"/>
    <col min="7927" max="7938" width="4.7265625" style="1" customWidth="1"/>
    <col min="7939" max="7939" width="22" style="1" customWidth="1"/>
    <col min="7940" max="7940" width="9.7265625" style="1" customWidth="1"/>
    <col min="7941" max="7941" width="24.7265625" style="1" customWidth="1"/>
    <col min="7942" max="7942" width="9" style="1" customWidth="1"/>
    <col min="7943" max="7943" width="28.26953125" style="1" customWidth="1"/>
    <col min="7944" max="7944" width="9" style="1" customWidth="1"/>
    <col min="7945" max="7945" width="22.26953125" style="1" customWidth="1"/>
    <col min="7946" max="7946" width="9.7265625" style="1" customWidth="1"/>
    <col min="7947" max="7947" width="22.54296875" style="1" customWidth="1"/>
    <col min="7948" max="7948" width="9.453125" style="1" customWidth="1"/>
    <col min="7949" max="8176" width="9.26953125" style="1"/>
    <col min="8177" max="8177" width="2.26953125" style="1" customWidth="1"/>
    <col min="8178" max="8178" width="44.26953125" style="1" customWidth="1"/>
    <col min="8179" max="8179" width="18.7265625" style="1" customWidth="1"/>
    <col min="8180" max="8180" width="6.54296875" style="1" customWidth="1"/>
    <col min="8181" max="8181" width="22.26953125" style="1" customWidth="1"/>
    <col min="8182" max="8182" width="5" style="1" customWidth="1"/>
    <col min="8183" max="8194" width="4.7265625" style="1" customWidth="1"/>
    <col min="8195" max="8195" width="22" style="1" customWidth="1"/>
    <col min="8196" max="8196" width="9.7265625" style="1" customWidth="1"/>
    <col min="8197" max="8197" width="24.7265625" style="1" customWidth="1"/>
    <col min="8198" max="8198" width="9" style="1" customWidth="1"/>
    <col min="8199" max="8199" width="28.26953125" style="1" customWidth="1"/>
    <col min="8200" max="8200" width="9" style="1" customWidth="1"/>
    <col min="8201" max="8201" width="22.26953125" style="1" customWidth="1"/>
    <col min="8202" max="8202" width="9.7265625" style="1" customWidth="1"/>
    <col min="8203" max="8203" width="22.54296875" style="1" customWidth="1"/>
    <col min="8204" max="8204" width="9.453125" style="1" customWidth="1"/>
    <col min="8205" max="8432" width="9.26953125" style="1"/>
    <col min="8433" max="8433" width="2.26953125" style="1" customWidth="1"/>
    <col min="8434" max="8434" width="44.26953125" style="1" customWidth="1"/>
    <col min="8435" max="8435" width="18.7265625" style="1" customWidth="1"/>
    <col min="8436" max="8436" width="6.54296875" style="1" customWidth="1"/>
    <col min="8437" max="8437" width="22.26953125" style="1" customWidth="1"/>
    <col min="8438" max="8438" width="5" style="1" customWidth="1"/>
    <col min="8439" max="8450" width="4.7265625" style="1" customWidth="1"/>
    <col min="8451" max="8451" width="22" style="1" customWidth="1"/>
    <col min="8452" max="8452" width="9.7265625" style="1" customWidth="1"/>
    <col min="8453" max="8453" width="24.7265625" style="1" customWidth="1"/>
    <col min="8454" max="8454" width="9" style="1" customWidth="1"/>
    <col min="8455" max="8455" width="28.26953125" style="1" customWidth="1"/>
    <col min="8456" max="8456" width="9" style="1" customWidth="1"/>
    <col min="8457" max="8457" width="22.26953125" style="1" customWidth="1"/>
    <col min="8458" max="8458" width="9.7265625" style="1" customWidth="1"/>
    <col min="8459" max="8459" width="22.54296875" style="1" customWidth="1"/>
    <col min="8460" max="8460" width="9.453125" style="1" customWidth="1"/>
    <col min="8461" max="8688" width="9.26953125" style="1"/>
    <col min="8689" max="8689" width="2.26953125" style="1" customWidth="1"/>
    <col min="8690" max="8690" width="44.26953125" style="1" customWidth="1"/>
    <col min="8691" max="8691" width="18.7265625" style="1" customWidth="1"/>
    <col min="8692" max="8692" width="6.54296875" style="1" customWidth="1"/>
    <col min="8693" max="8693" width="22.26953125" style="1" customWidth="1"/>
    <col min="8694" max="8694" width="5" style="1" customWidth="1"/>
    <col min="8695" max="8706" width="4.7265625" style="1" customWidth="1"/>
    <col min="8707" max="8707" width="22" style="1" customWidth="1"/>
    <col min="8708" max="8708" width="9.7265625" style="1" customWidth="1"/>
    <col min="8709" max="8709" width="24.7265625" style="1" customWidth="1"/>
    <col min="8710" max="8710" width="9" style="1" customWidth="1"/>
    <col min="8711" max="8711" width="28.26953125" style="1" customWidth="1"/>
    <col min="8712" max="8712" width="9" style="1" customWidth="1"/>
    <col min="8713" max="8713" width="22.26953125" style="1" customWidth="1"/>
    <col min="8714" max="8714" width="9.7265625" style="1" customWidth="1"/>
    <col min="8715" max="8715" width="22.54296875" style="1" customWidth="1"/>
    <col min="8716" max="8716" width="9.453125" style="1" customWidth="1"/>
    <col min="8717" max="8944" width="9.26953125" style="1"/>
    <col min="8945" max="8945" width="2.26953125" style="1" customWidth="1"/>
    <col min="8946" max="8946" width="44.26953125" style="1" customWidth="1"/>
    <col min="8947" max="8947" width="18.7265625" style="1" customWidth="1"/>
    <col min="8948" max="8948" width="6.54296875" style="1" customWidth="1"/>
    <col min="8949" max="8949" width="22.26953125" style="1" customWidth="1"/>
    <col min="8950" max="8950" width="5" style="1" customWidth="1"/>
    <col min="8951" max="8962" width="4.7265625" style="1" customWidth="1"/>
    <col min="8963" max="8963" width="22" style="1" customWidth="1"/>
    <col min="8964" max="8964" width="9.7265625" style="1" customWidth="1"/>
    <col min="8965" max="8965" width="24.7265625" style="1" customWidth="1"/>
    <col min="8966" max="8966" width="9" style="1" customWidth="1"/>
    <col min="8967" max="8967" width="28.26953125" style="1" customWidth="1"/>
    <col min="8968" max="8968" width="9" style="1" customWidth="1"/>
    <col min="8969" max="8969" width="22.26953125" style="1" customWidth="1"/>
    <col min="8970" max="8970" width="9.7265625" style="1" customWidth="1"/>
    <col min="8971" max="8971" width="22.54296875" style="1" customWidth="1"/>
    <col min="8972" max="8972" width="9.453125" style="1" customWidth="1"/>
    <col min="8973" max="9200" width="9.26953125" style="1"/>
    <col min="9201" max="9201" width="2.26953125" style="1" customWidth="1"/>
    <col min="9202" max="9202" width="44.26953125" style="1" customWidth="1"/>
    <col min="9203" max="9203" width="18.7265625" style="1" customWidth="1"/>
    <col min="9204" max="9204" width="6.54296875" style="1" customWidth="1"/>
    <col min="9205" max="9205" width="22.26953125" style="1" customWidth="1"/>
    <col min="9206" max="9206" width="5" style="1" customWidth="1"/>
    <col min="9207" max="9218" width="4.7265625" style="1" customWidth="1"/>
    <col min="9219" max="9219" width="22" style="1" customWidth="1"/>
    <col min="9220" max="9220" width="9.7265625" style="1" customWidth="1"/>
    <col min="9221" max="9221" width="24.7265625" style="1" customWidth="1"/>
    <col min="9222" max="9222" width="9" style="1" customWidth="1"/>
    <col min="9223" max="9223" width="28.26953125" style="1" customWidth="1"/>
    <col min="9224" max="9224" width="9" style="1" customWidth="1"/>
    <col min="9225" max="9225" width="22.26953125" style="1" customWidth="1"/>
    <col min="9226" max="9226" width="9.7265625" style="1" customWidth="1"/>
    <col min="9227" max="9227" width="22.54296875" style="1" customWidth="1"/>
    <col min="9228" max="9228" width="9.453125" style="1" customWidth="1"/>
    <col min="9229" max="9456" width="9.26953125" style="1"/>
    <col min="9457" max="9457" width="2.26953125" style="1" customWidth="1"/>
    <col min="9458" max="9458" width="44.26953125" style="1" customWidth="1"/>
    <col min="9459" max="9459" width="18.7265625" style="1" customWidth="1"/>
    <col min="9460" max="9460" width="6.54296875" style="1" customWidth="1"/>
    <col min="9461" max="9461" width="22.26953125" style="1" customWidth="1"/>
    <col min="9462" max="9462" width="5" style="1" customWidth="1"/>
    <col min="9463" max="9474" width="4.7265625" style="1" customWidth="1"/>
    <col min="9475" max="9475" width="22" style="1" customWidth="1"/>
    <col min="9476" max="9476" width="9.7265625" style="1" customWidth="1"/>
    <col min="9477" max="9477" width="24.7265625" style="1" customWidth="1"/>
    <col min="9478" max="9478" width="9" style="1" customWidth="1"/>
    <col min="9479" max="9479" width="28.26953125" style="1" customWidth="1"/>
    <col min="9480" max="9480" width="9" style="1" customWidth="1"/>
    <col min="9481" max="9481" width="22.26953125" style="1" customWidth="1"/>
    <col min="9482" max="9482" width="9.7265625" style="1" customWidth="1"/>
    <col min="9483" max="9483" width="22.54296875" style="1" customWidth="1"/>
    <col min="9484" max="9484" width="9.453125" style="1" customWidth="1"/>
    <col min="9485" max="9712" width="9.26953125" style="1"/>
    <col min="9713" max="9713" width="2.26953125" style="1" customWidth="1"/>
    <col min="9714" max="9714" width="44.26953125" style="1" customWidth="1"/>
    <col min="9715" max="9715" width="18.7265625" style="1" customWidth="1"/>
    <col min="9716" max="9716" width="6.54296875" style="1" customWidth="1"/>
    <col min="9717" max="9717" width="22.26953125" style="1" customWidth="1"/>
    <col min="9718" max="9718" width="5" style="1" customWidth="1"/>
    <col min="9719" max="9730" width="4.7265625" style="1" customWidth="1"/>
    <col min="9731" max="9731" width="22" style="1" customWidth="1"/>
    <col min="9732" max="9732" width="9.7265625" style="1" customWidth="1"/>
    <col min="9733" max="9733" width="24.7265625" style="1" customWidth="1"/>
    <col min="9734" max="9734" width="9" style="1" customWidth="1"/>
    <col min="9735" max="9735" width="28.26953125" style="1" customWidth="1"/>
    <col min="9736" max="9736" width="9" style="1" customWidth="1"/>
    <col min="9737" max="9737" width="22.26953125" style="1" customWidth="1"/>
    <col min="9738" max="9738" width="9.7265625" style="1" customWidth="1"/>
    <col min="9739" max="9739" width="22.54296875" style="1" customWidth="1"/>
    <col min="9740" max="9740" width="9.453125" style="1" customWidth="1"/>
    <col min="9741" max="9968" width="9.26953125" style="1"/>
    <col min="9969" max="9969" width="2.26953125" style="1" customWidth="1"/>
    <col min="9970" max="9970" width="44.26953125" style="1" customWidth="1"/>
    <col min="9971" max="9971" width="18.7265625" style="1" customWidth="1"/>
    <col min="9972" max="9972" width="6.54296875" style="1" customWidth="1"/>
    <col min="9973" max="9973" width="22.26953125" style="1" customWidth="1"/>
    <col min="9974" max="9974" width="5" style="1" customWidth="1"/>
    <col min="9975" max="9986" width="4.7265625" style="1" customWidth="1"/>
    <col min="9987" max="9987" width="22" style="1" customWidth="1"/>
    <col min="9988" max="9988" width="9.7265625" style="1" customWidth="1"/>
    <col min="9989" max="9989" width="24.7265625" style="1" customWidth="1"/>
    <col min="9990" max="9990" width="9" style="1" customWidth="1"/>
    <col min="9991" max="9991" width="28.26953125" style="1" customWidth="1"/>
    <col min="9992" max="9992" width="9" style="1" customWidth="1"/>
    <col min="9993" max="9993" width="22.26953125" style="1" customWidth="1"/>
    <col min="9994" max="9994" width="9.7265625" style="1" customWidth="1"/>
    <col min="9995" max="9995" width="22.54296875" style="1" customWidth="1"/>
    <col min="9996" max="9996" width="9.453125" style="1" customWidth="1"/>
    <col min="9997" max="10224" width="9.26953125" style="1"/>
    <col min="10225" max="10225" width="2.26953125" style="1" customWidth="1"/>
    <col min="10226" max="10226" width="44.26953125" style="1" customWidth="1"/>
    <col min="10227" max="10227" width="18.7265625" style="1" customWidth="1"/>
    <col min="10228" max="10228" width="6.54296875" style="1" customWidth="1"/>
    <col min="10229" max="10229" width="22.26953125" style="1" customWidth="1"/>
    <col min="10230" max="10230" width="5" style="1" customWidth="1"/>
    <col min="10231" max="10242" width="4.7265625" style="1" customWidth="1"/>
    <col min="10243" max="10243" width="22" style="1" customWidth="1"/>
    <col min="10244" max="10244" width="9.7265625" style="1" customWidth="1"/>
    <col min="10245" max="10245" width="24.7265625" style="1" customWidth="1"/>
    <col min="10246" max="10246" width="9" style="1" customWidth="1"/>
    <col min="10247" max="10247" width="28.26953125" style="1" customWidth="1"/>
    <col min="10248" max="10248" width="9" style="1" customWidth="1"/>
    <col min="10249" max="10249" width="22.26953125" style="1" customWidth="1"/>
    <col min="10250" max="10250" width="9.7265625" style="1" customWidth="1"/>
    <col min="10251" max="10251" width="22.54296875" style="1" customWidth="1"/>
    <col min="10252" max="10252" width="9.453125" style="1" customWidth="1"/>
    <col min="10253" max="10480" width="9.26953125" style="1"/>
    <col min="10481" max="10481" width="2.26953125" style="1" customWidth="1"/>
    <col min="10482" max="10482" width="44.26953125" style="1" customWidth="1"/>
    <col min="10483" max="10483" width="18.7265625" style="1" customWidth="1"/>
    <col min="10484" max="10484" width="6.54296875" style="1" customWidth="1"/>
    <col min="10485" max="10485" width="22.26953125" style="1" customWidth="1"/>
    <col min="10486" max="10486" width="5" style="1" customWidth="1"/>
    <col min="10487" max="10498" width="4.7265625" style="1" customWidth="1"/>
    <col min="10499" max="10499" width="22" style="1" customWidth="1"/>
    <col min="10500" max="10500" width="9.7265625" style="1" customWidth="1"/>
    <col min="10501" max="10501" width="24.7265625" style="1" customWidth="1"/>
    <col min="10502" max="10502" width="9" style="1" customWidth="1"/>
    <col min="10503" max="10503" width="28.26953125" style="1" customWidth="1"/>
    <col min="10504" max="10504" width="9" style="1" customWidth="1"/>
    <col min="10505" max="10505" width="22.26953125" style="1" customWidth="1"/>
    <col min="10506" max="10506" width="9.7265625" style="1" customWidth="1"/>
    <col min="10507" max="10507" width="22.54296875" style="1" customWidth="1"/>
    <col min="10508" max="10508" width="9.453125" style="1" customWidth="1"/>
    <col min="10509" max="10736" width="9.26953125" style="1"/>
    <col min="10737" max="10737" width="2.26953125" style="1" customWidth="1"/>
    <col min="10738" max="10738" width="44.26953125" style="1" customWidth="1"/>
    <col min="10739" max="10739" width="18.7265625" style="1" customWidth="1"/>
    <col min="10740" max="10740" width="6.54296875" style="1" customWidth="1"/>
    <col min="10741" max="10741" width="22.26953125" style="1" customWidth="1"/>
    <col min="10742" max="10742" width="5" style="1" customWidth="1"/>
    <col min="10743" max="10754" width="4.7265625" style="1" customWidth="1"/>
    <col min="10755" max="10755" width="22" style="1" customWidth="1"/>
    <col min="10756" max="10756" width="9.7265625" style="1" customWidth="1"/>
    <col min="10757" max="10757" width="24.7265625" style="1" customWidth="1"/>
    <col min="10758" max="10758" width="9" style="1" customWidth="1"/>
    <col min="10759" max="10759" width="28.26953125" style="1" customWidth="1"/>
    <col min="10760" max="10760" width="9" style="1" customWidth="1"/>
    <col min="10761" max="10761" width="22.26953125" style="1" customWidth="1"/>
    <col min="10762" max="10762" width="9.7265625" style="1" customWidth="1"/>
    <col min="10763" max="10763" width="22.54296875" style="1" customWidth="1"/>
    <col min="10764" max="10764" width="9.453125" style="1" customWidth="1"/>
    <col min="10765" max="10992" width="9.26953125" style="1"/>
    <col min="10993" max="10993" width="2.26953125" style="1" customWidth="1"/>
    <col min="10994" max="10994" width="44.26953125" style="1" customWidth="1"/>
    <col min="10995" max="10995" width="18.7265625" style="1" customWidth="1"/>
    <col min="10996" max="10996" width="6.54296875" style="1" customWidth="1"/>
    <col min="10997" max="10997" width="22.26953125" style="1" customWidth="1"/>
    <col min="10998" max="10998" width="5" style="1" customWidth="1"/>
    <col min="10999" max="11010" width="4.7265625" style="1" customWidth="1"/>
    <col min="11011" max="11011" width="22" style="1" customWidth="1"/>
    <col min="11012" max="11012" width="9.7265625" style="1" customWidth="1"/>
    <col min="11013" max="11013" width="24.7265625" style="1" customWidth="1"/>
    <col min="11014" max="11014" width="9" style="1" customWidth="1"/>
    <col min="11015" max="11015" width="28.26953125" style="1" customWidth="1"/>
    <col min="11016" max="11016" width="9" style="1" customWidth="1"/>
    <col min="11017" max="11017" width="22.26953125" style="1" customWidth="1"/>
    <col min="11018" max="11018" width="9.7265625" style="1" customWidth="1"/>
    <col min="11019" max="11019" width="22.54296875" style="1" customWidth="1"/>
    <col min="11020" max="11020" width="9.453125" style="1" customWidth="1"/>
    <col min="11021" max="11248" width="9.26953125" style="1"/>
    <col min="11249" max="11249" width="2.26953125" style="1" customWidth="1"/>
    <col min="11250" max="11250" width="44.26953125" style="1" customWidth="1"/>
    <col min="11251" max="11251" width="18.7265625" style="1" customWidth="1"/>
    <col min="11252" max="11252" width="6.54296875" style="1" customWidth="1"/>
    <col min="11253" max="11253" width="22.26953125" style="1" customWidth="1"/>
    <col min="11254" max="11254" width="5" style="1" customWidth="1"/>
    <col min="11255" max="11266" width="4.7265625" style="1" customWidth="1"/>
    <col min="11267" max="11267" width="22" style="1" customWidth="1"/>
    <col min="11268" max="11268" width="9.7265625" style="1" customWidth="1"/>
    <col min="11269" max="11269" width="24.7265625" style="1" customWidth="1"/>
    <col min="11270" max="11270" width="9" style="1" customWidth="1"/>
    <col min="11271" max="11271" width="28.26953125" style="1" customWidth="1"/>
    <col min="11272" max="11272" width="9" style="1" customWidth="1"/>
    <col min="11273" max="11273" width="22.26953125" style="1" customWidth="1"/>
    <col min="11274" max="11274" width="9.7265625" style="1" customWidth="1"/>
    <col min="11275" max="11275" width="22.54296875" style="1" customWidth="1"/>
    <col min="11276" max="11276" width="9.453125" style="1" customWidth="1"/>
    <col min="11277" max="11504" width="9.26953125" style="1"/>
    <col min="11505" max="11505" width="2.26953125" style="1" customWidth="1"/>
    <col min="11506" max="11506" width="44.26953125" style="1" customWidth="1"/>
    <col min="11507" max="11507" width="18.7265625" style="1" customWidth="1"/>
    <col min="11508" max="11508" width="6.54296875" style="1" customWidth="1"/>
    <col min="11509" max="11509" width="22.26953125" style="1" customWidth="1"/>
    <col min="11510" max="11510" width="5" style="1" customWidth="1"/>
    <col min="11511" max="11522" width="4.7265625" style="1" customWidth="1"/>
    <col min="11523" max="11523" width="22" style="1" customWidth="1"/>
    <col min="11524" max="11524" width="9.7265625" style="1" customWidth="1"/>
    <col min="11525" max="11525" width="24.7265625" style="1" customWidth="1"/>
    <col min="11526" max="11526" width="9" style="1" customWidth="1"/>
    <col min="11527" max="11527" width="28.26953125" style="1" customWidth="1"/>
    <col min="11528" max="11528" width="9" style="1" customWidth="1"/>
    <col min="11529" max="11529" width="22.26953125" style="1" customWidth="1"/>
    <col min="11530" max="11530" width="9.7265625" style="1" customWidth="1"/>
    <col min="11531" max="11531" width="22.54296875" style="1" customWidth="1"/>
    <col min="11532" max="11532" width="9.453125" style="1" customWidth="1"/>
    <col min="11533" max="11760" width="9.26953125" style="1"/>
    <col min="11761" max="11761" width="2.26953125" style="1" customWidth="1"/>
    <col min="11762" max="11762" width="44.26953125" style="1" customWidth="1"/>
    <col min="11763" max="11763" width="18.7265625" style="1" customWidth="1"/>
    <col min="11764" max="11764" width="6.54296875" style="1" customWidth="1"/>
    <col min="11765" max="11765" width="22.26953125" style="1" customWidth="1"/>
    <col min="11766" max="11766" width="5" style="1" customWidth="1"/>
    <col min="11767" max="11778" width="4.7265625" style="1" customWidth="1"/>
    <col min="11779" max="11779" width="22" style="1" customWidth="1"/>
    <col min="11780" max="11780" width="9.7265625" style="1" customWidth="1"/>
    <col min="11781" max="11781" width="24.7265625" style="1" customWidth="1"/>
    <col min="11782" max="11782" width="9" style="1" customWidth="1"/>
    <col min="11783" max="11783" width="28.26953125" style="1" customWidth="1"/>
    <col min="11784" max="11784" width="9" style="1" customWidth="1"/>
    <col min="11785" max="11785" width="22.26953125" style="1" customWidth="1"/>
    <col min="11786" max="11786" width="9.7265625" style="1" customWidth="1"/>
    <col min="11787" max="11787" width="22.54296875" style="1" customWidth="1"/>
    <col min="11788" max="11788" width="9.453125" style="1" customWidth="1"/>
    <col min="11789" max="12016" width="9.26953125" style="1"/>
    <col min="12017" max="12017" width="2.26953125" style="1" customWidth="1"/>
    <col min="12018" max="12018" width="44.26953125" style="1" customWidth="1"/>
    <col min="12019" max="12019" width="18.7265625" style="1" customWidth="1"/>
    <col min="12020" max="12020" width="6.54296875" style="1" customWidth="1"/>
    <col min="12021" max="12021" width="22.26953125" style="1" customWidth="1"/>
    <col min="12022" max="12022" width="5" style="1" customWidth="1"/>
    <col min="12023" max="12034" width="4.7265625" style="1" customWidth="1"/>
    <col min="12035" max="12035" width="22" style="1" customWidth="1"/>
    <col min="12036" max="12036" width="9.7265625" style="1" customWidth="1"/>
    <col min="12037" max="12037" width="24.7265625" style="1" customWidth="1"/>
    <col min="12038" max="12038" width="9" style="1" customWidth="1"/>
    <col min="12039" max="12039" width="28.26953125" style="1" customWidth="1"/>
    <col min="12040" max="12040" width="9" style="1" customWidth="1"/>
    <col min="12041" max="12041" width="22.26953125" style="1" customWidth="1"/>
    <col min="12042" max="12042" width="9.7265625" style="1" customWidth="1"/>
    <col min="12043" max="12043" width="22.54296875" style="1" customWidth="1"/>
    <col min="12044" max="12044" width="9.453125" style="1" customWidth="1"/>
    <col min="12045" max="12272" width="9.26953125" style="1"/>
    <col min="12273" max="12273" width="2.26953125" style="1" customWidth="1"/>
    <col min="12274" max="12274" width="44.26953125" style="1" customWidth="1"/>
    <col min="12275" max="12275" width="18.7265625" style="1" customWidth="1"/>
    <col min="12276" max="12276" width="6.54296875" style="1" customWidth="1"/>
    <col min="12277" max="12277" width="22.26953125" style="1" customWidth="1"/>
    <col min="12278" max="12278" width="5" style="1" customWidth="1"/>
    <col min="12279" max="12290" width="4.7265625" style="1" customWidth="1"/>
    <col min="12291" max="12291" width="22" style="1" customWidth="1"/>
    <col min="12292" max="12292" width="9.7265625" style="1" customWidth="1"/>
    <col min="12293" max="12293" width="24.7265625" style="1" customWidth="1"/>
    <col min="12294" max="12294" width="9" style="1" customWidth="1"/>
    <col min="12295" max="12295" width="28.26953125" style="1" customWidth="1"/>
    <col min="12296" max="12296" width="9" style="1" customWidth="1"/>
    <col min="12297" max="12297" width="22.26953125" style="1" customWidth="1"/>
    <col min="12298" max="12298" width="9.7265625" style="1" customWidth="1"/>
    <col min="12299" max="12299" width="22.54296875" style="1" customWidth="1"/>
    <col min="12300" max="12300" width="9.453125" style="1" customWidth="1"/>
    <col min="12301" max="12528" width="9.26953125" style="1"/>
    <col min="12529" max="12529" width="2.26953125" style="1" customWidth="1"/>
    <col min="12530" max="12530" width="44.26953125" style="1" customWidth="1"/>
    <col min="12531" max="12531" width="18.7265625" style="1" customWidth="1"/>
    <col min="12532" max="12532" width="6.54296875" style="1" customWidth="1"/>
    <col min="12533" max="12533" width="22.26953125" style="1" customWidth="1"/>
    <col min="12534" max="12534" width="5" style="1" customWidth="1"/>
    <col min="12535" max="12546" width="4.7265625" style="1" customWidth="1"/>
    <col min="12547" max="12547" width="22" style="1" customWidth="1"/>
    <col min="12548" max="12548" width="9.7265625" style="1" customWidth="1"/>
    <col min="12549" max="12549" width="24.7265625" style="1" customWidth="1"/>
    <col min="12550" max="12550" width="9" style="1" customWidth="1"/>
    <col min="12551" max="12551" width="28.26953125" style="1" customWidth="1"/>
    <col min="12552" max="12552" width="9" style="1" customWidth="1"/>
    <col min="12553" max="12553" width="22.26953125" style="1" customWidth="1"/>
    <col min="12554" max="12554" width="9.7265625" style="1" customWidth="1"/>
    <col min="12555" max="12555" width="22.54296875" style="1" customWidth="1"/>
    <col min="12556" max="12556" width="9.453125" style="1" customWidth="1"/>
    <col min="12557" max="12784" width="9.26953125" style="1"/>
    <col min="12785" max="12785" width="2.26953125" style="1" customWidth="1"/>
    <col min="12786" max="12786" width="44.26953125" style="1" customWidth="1"/>
    <col min="12787" max="12787" width="18.7265625" style="1" customWidth="1"/>
    <col min="12788" max="12788" width="6.54296875" style="1" customWidth="1"/>
    <col min="12789" max="12789" width="22.26953125" style="1" customWidth="1"/>
    <col min="12790" max="12790" width="5" style="1" customWidth="1"/>
    <col min="12791" max="12802" width="4.7265625" style="1" customWidth="1"/>
    <col min="12803" max="12803" width="22" style="1" customWidth="1"/>
    <col min="12804" max="12804" width="9.7265625" style="1" customWidth="1"/>
    <col min="12805" max="12805" width="24.7265625" style="1" customWidth="1"/>
    <col min="12806" max="12806" width="9" style="1" customWidth="1"/>
    <col min="12807" max="12807" width="28.26953125" style="1" customWidth="1"/>
    <col min="12808" max="12808" width="9" style="1" customWidth="1"/>
    <col min="12809" max="12809" width="22.26953125" style="1" customWidth="1"/>
    <col min="12810" max="12810" width="9.7265625" style="1" customWidth="1"/>
    <col min="12811" max="12811" width="22.54296875" style="1" customWidth="1"/>
    <col min="12812" max="12812" width="9.453125" style="1" customWidth="1"/>
    <col min="12813" max="13040" width="9.26953125" style="1"/>
    <col min="13041" max="13041" width="2.26953125" style="1" customWidth="1"/>
    <col min="13042" max="13042" width="44.26953125" style="1" customWidth="1"/>
    <col min="13043" max="13043" width="18.7265625" style="1" customWidth="1"/>
    <col min="13044" max="13044" width="6.54296875" style="1" customWidth="1"/>
    <col min="13045" max="13045" width="22.26953125" style="1" customWidth="1"/>
    <col min="13046" max="13046" width="5" style="1" customWidth="1"/>
    <col min="13047" max="13058" width="4.7265625" style="1" customWidth="1"/>
    <col min="13059" max="13059" width="22" style="1" customWidth="1"/>
    <col min="13060" max="13060" width="9.7265625" style="1" customWidth="1"/>
    <col min="13061" max="13061" width="24.7265625" style="1" customWidth="1"/>
    <col min="13062" max="13062" width="9" style="1" customWidth="1"/>
    <col min="13063" max="13063" width="28.26953125" style="1" customWidth="1"/>
    <col min="13064" max="13064" width="9" style="1" customWidth="1"/>
    <col min="13065" max="13065" width="22.26953125" style="1" customWidth="1"/>
    <col min="13066" max="13066" width="9.7265625" style="1" customWidth="1"/>
    <col min="13067" max="13067" width="22.54296875" style="1" customWidth="1"/>
    <col min="13068" max="13068" width="9.453125" style="1" customWidth="1"/>
    <col min="13069" max="13296" width="9.26953125" style="1"/>
    <col min="13297" max="13297" width="2.26953125" style="1" customWidth="1"/>
    <col min="13298" max="13298" width="44.26953125" style="1" customWidth="1"/>
    <col min="13299" max="13299" width="18.7265625" style="1" customWidth="1"/>
    <col min="13300" max="13300" width="6.54296875" style="1" customWidth="1"/>
    <col min="13301" max="13301" width="22.26953125" style="1" customWidth="1"/>
    <col min="13302" max="13302" width="5" style="1" customWidth="1"/>
    <col min="13303" max="13314" width="4.7265625" style="1" customWidth="1"/>
    <col min="13315" max="13315" width="22" style="1" customWidth="1"/>
    <col min="13316" max="13316" width="9.7265625" style="1" customWidth="1"/>
    <col min="13317" max="13317" width="24.7265625" style="1" customWidth="1"/>
    <col min="13318" max="13318" width="9" style="1" customWidth="1"/>
    <col min="13319" max="13319" width="28.26953125" style="1" customWidth="1"/>
    <col min="13320" max="13320" width="9" style="1" customWidth="1"/>
    <col min="13321" max="13321" width="22.26953125" style="1" customWidth="1"/>
    <col min="13322" max="13322" width="9.7265625" style="1" customWidth="1"/>
    <col min="13323" max="13323" width="22.54296875" style="1" customWidth="1"/>
    <col min="13324" max="13324" width="9.453125" style="1" customWidth="1"/>
    <col min="13325" max="13552" width="9.26953125" style="1"/>
    <col min="13553" max="13553" width="2.26953125" style="1" customWidth="1"/>
    <col min="13554" max="13554" width="44.26953125" style="1" customWidth="1"/>
    <col min="13555" max="13555" width="18.7265625" style="1" customWidth="1"/>
    <col min="13556" max="13556" width="6.54296875" style="1" customWidth="1"/>
    <col min="13557" max="13557" width="22.26953125" style="1" customWidth="1"/>
    <col min="13558" max="13558" width="5" style="1" customWidth="1"/>
    <col min="13559" max="13570" width="4.7265625" style="1" customWidth="1"/>
    <col min="13571" max="13571" width="22" style="1" customWidth="1"/>
    <col min="13572" max="13572" width="9.7265625" style="1" customWidth="1"/>
    <col min="13573" max="13573" width="24.7265625" style="1" customWidth="1"/>
    <col min="13574" max="13574" width="9" style="1" customWidth="1"/>
    <col min="13575" max="13575" width="28.26953125" style="1" customWidth="1"/>
    <col min="13576" max="13576" width="9" style="1" customWidth="1"/>
    <col min="13577" max="13577" width="22.26953125" style="1" customWidth="1"/>
    <col min="13578" max="13578" width="9.7265625" style="1" customWidth="1"/>
    <col min="13579" max="13579" width="22.54296875" style="1" customWidth="1"/>
    <col min="13580" max="13580" width="9.453125" style="1" customWidth="1"/>
    <col min="13581" max="13808" width="9.26953125" style="1"/>
    <col min="13809" max="13809" width="2.26953125" style="1" customWidth="1"/>
    <col min="13810" max="13810" width="44.26953125" style="1" customWidth="1"/>
    <col min="13811" max="13811" width="18.7265625" style="1" customWidth="1"/>
    <col min="13812" max="13812" width="6.54296875" style="1" customWidth="1"/>
    <col min="13813" max="13813" width="22.26953125" style="1" customWidth="1"/>
    <col min="13814" max="13814" width="5" style="1" customWidth="1"/>
    <col min="13815" max="13826" width="4.7265625" style="1" customWidth="1"/>
    <col min="13827" max="13827" width="22" style="1" customWidth="1"/>
    <col min="13828" max="13828" width="9.7265625" style="1" customWidth="1"/>
    <col min="13829" max="13829" width="24.7265625" style="1" customWidth="1"/>
    <col min="13830" max="13830" width="9" style="1" customWidth="1"/>
    <col min="13831" max="13831" width="28.26953125" style="1" customWidth="1"/>
    <col min="13832" max="13832" width="9" style="1" customWidth="1"/>
    <col min="13833" max="13833" width="22.26953125" style="1" customWidth="1"/>
    <col min="13834" max="13834" width="9.7265625" style="1" customWidth="1"/>
    <col min="13835" max="13835" width="22.54296875" style="1" customWidth="1"/>
    <col min="13836" max="13836" width="9.453125" style="1" customWidth="1"/>
    <col min="13837" max="14064" width="9.26953125" style="1"/>
    <col min="14065" max="14065" width="2.26953125" style="1" customWidth="1"/>
    <col min="14066" max="14066" width="44.26953125" style="1" customWidth="1"/>
    <col min="14067" max="14067" width="18.7265625" style="1" customWidth="1"/>
    <col min="14068" max="14068" width="6.54296875" style="1" customWidth="1"/>
    <col min="14069" max="14069" width="22.26953125" style="1" customWidth="1"/>
    <col min="14070" max="14070" width="5" style="1" customWidth="1"/>
    <col min="14071" max="14082" width="4.7265625" style="1" customWidth="1"/>
    <col min="14083" max="14083" width="22" style="1" customWidth="1"/>
    <col min="14084" max="14084" width="9.7265625" style="1" customWidth="1"/>
    <col min="14085" max="14085" width="24.7265625" style="1" customWidth="1"/>
    <col min="14086" max="14086" width="9" style="1" customWidth="1"/>
    <col min="14087" max="14087" width="28.26953125" style="1" customWidth="1"/>
    <col min="14088" max="14088" width="9" style="1" customWidth="1"/>
    <col min="14089" max="14089" width="22.26953125" style="1" customWidth="1"/>
    <col min="14090" max="14090" width="9.7265625" style="1" customWidth="1"/>
    <col min="14091" max="14091" width="22.54296875" style="1" customWidth="1"/>
    <col min="14092" max="14092" width="9.453125" style="1" customWidth="1"/>
    <col min="14093" max="14320" width="9.26953125" style="1"/>
    <col min="14321" max="14321" width="2.26953125" style="1" customWidth="1"/>
    <col min="14322" max="14322" width="44.26953125" style="1" customWidth="1"/>
    <col min="14323" max="14323" width="18.7265625" style="1" customWidth="1"/>
    <col min="14324" max="14324" width="6.54296875" style="1" customWidth="1"/>
    <col min="14325" max="14325" width="22.26953125" style="1" customWidth="1"/>
    <col min="14326" max="14326" width="5" style="1" customWidth="1"/>
    <col min="14327" max="14338" width="4.7265625" style="1" customWidth="1"/>
    <col min="14339" max="14339" width="22" style="1" customWidth="1"/>
    <col min="14340" max="14340" width="9.7265625" style="1" customWidth="1"/>
    <col min="14341" max="14341" width="24.7265625" style="1" customWidth="1"/>
    <col min="14342" max="14342" width="9" style="1" customWidth="1"/>
    <col min="14343" max="14343" width="28.26953125" style="1" customWidth="1"/>
    <col min="14344" max="14344" width="9" style="1" customWidth="1"/>
    <col min="14345" max="14345" width="22.26953125" style="1" customWidth="1"/>
    <col min="14346" max="14346" width="9.7265625" style="1" customWidth="1"/>
    <col min="14347" max="14347" width="22.54296875" style="1" customWidth="1"/>
    <col min="14348" max="14348" width="9.453125" style="1" customWidth="1"/>
    <col min="14349" max="14576" width="9.26953125" style="1"/>
    <col min="14577" max="14577" width="2.26953125" style="1" customWidth="1"/>
    <col min="14578" max="14578" width="44.26953125" style="1" customWidth="1"/>
    <col min="14579" max="14579" width="18.7265625" style="1" customWidth="1"/>
    <col min="14580" max="14580" width="6.54296875" style="1" customWidth="1"/>
    <col min="14581" max="14581" width="22.26953125" style="1" customWidth="1"/>
    <col min="14582" max="14582" width="5" style="1" customWidth="1"/>
    <col min="14583" max="14594" width="4.7265625" style="1" customWidth="1"/>
    <col min="14595" max="14595" width="22" style="1" customWidth="1"/>
    <col min="14596" max="14596" width="9.7265625" style="1" customWidth="1"/>
    <col min="14597" max="14597" width="24.7265625" style="1" customWidth="1"/>
    <col min="14598" max="14598" width="9" style="1" customWidth="1"/>
    <col min="14599" max="14599" width="28.26953125" style="1" customWidth="1"/>
    <col min="14600" max="14600" width="9" style="1" customWidth="1"/>
    <col min="14601" max="14601" width="22.26953125" style="1" customWidth="1"/>
    <col min="14602" max="14602" width="9.7265625" style="1" customWidth="1"/>
    <col min="14603" max="14603" width="22.54296875" style="1" customWidth="1"/>
    <col min="14604" max="14604" width="9.453125" style="1" customWidth="1"/>
    <col min="14605" max="14832" width="9.26953125" style="1"/>
    <col min="14833" max="14833" width="2.26953125" style="1" customWidth="1"/>
    <col min="14834" max="14834" width="44.26953125" style="1" customWidth="1"/>
    <col min="14835" max="14835" width="18.7265625" style="1" customWidth="1"/>
    <col min="14836" max="14836" width="6.54296875" style="1" customWidth="1"/>
    <col min="14837" max="14837" width="22.26953125" style="1" customWidth="1"/>
    <col min="14838" max="14838" width="5" style="1" customWidth="1"/>
    <col min="14839" max="14850" width="4.7265625" style="1" customWidth="1"/>
    <col min="14851" max="14851" width="22" style="1" customWidth="1"/>
    <col min="14852" max="14852" width="9.7265625" style="1" customWidth="1"/>
    <col min="14853" max="14853" width="24.7265625" style="1" customWidth="1"/>
    <col min="14854" max="14854" width="9" style="1" customWidth="1"/>
    <col min="14855" max="14855" width="28.26953125" style="1" customWidth="1"/>
    <col min="14856" max="14856" width="9" style="1" customWidth="1"/>
    <col min="14857" max="14857" width="22.26953125" style="1" customWidth="1"/>
    <col min="14858" max="14858" width="9.7265625" style="1" customWidth="1"/>
    <col min="14859" max="14859" width="22.54296875" style="1" customWidth="1"/>
    <col min="14860" max="14860" width="9.453125" style="1" customWidth="1"/>
    <col min="14861" max="15088" width="9.26953125" style="1"/>
    <col min="15089" max="15089" width="2.26953125" style="1" customWidth="1"/>
    <col min="15090" max="15090" width="44.26953125" style="1" customWidth="1"/>
    <col min="15091" max="15091" width="18.7265625" style="1" customWidth="1"/>
    <col min="15092" max="15092" width="6.54296875" style="1" customWidth="1"/>
    <col min="15093" max="15093" width="22.26953125" style="1" customWidth="1"/>
    <col min="15094" max="15094" width="5" style="1" customWidth="1"/>
    <col min="15095" max="15106" width="4.7265625" style="1" customWidth="1"/>
    <col min="15107" max="15107" width="22" style="1" customWidth="1"/>
    <col min="15108" max="15108" width="9.7265625" style="1" customWidth="1"/>
    <col min="15109" max="15109" width="24.7265625" style="1" customWidth="1"/>
    <col min="15110" max="15110" width="9" style="1" customWidth="1"/>
    <col min="15111" max="15111" width="28.26953125" style="1" customWidth="1"/>
    <col min="15112" max="15112" width="9" style="1" customWidth="1"/>
    <col min="15113" max="15113" width="22.26953125" style="1" customWidth="1"/>
    <col min="15114" max="15114" width="9.7265625" style="1" customWidth="1"/>
    <col min="15115" max="15115" width="22.54296875" style="1" customWidth="1"/>
    <col min="15116" max="15116" width="9.453125" style="1" customWidth="1"/>
    <col min="15117" max="15344" width="9.26953125" style="1"/>
    <col min="15345" max="15345" width="2.26953125" style="1" customWidth="1"/>
    <col min="15346" max="15346" width="44.26953125" style="1" customWidth="1"/>
    <col min="15347" max="15347" width="18.7265625" style="1" customWidth="1"/>
    <col min="15348" max="15348" width="6.54296875" style="1" customWidth="1"/>
    <col min="15349" max="15349" width="22.26953125" style="1" customWidth="1"/>
    <col min="15350" max="15350" width="5" style="1" customWidth="1"/>
    <col min="15351" max="15362" width="4.7265625" style="1" customWidth="1"/>
    <col min="15363" max="15363" width="22" style="1" customWidth="1"/>
    <col min="15364" max="15364" width="9.7265625" style="1" customWidth="1"/>
    <col min="15365" max="15365" width="24.7265625" style="1" customWidth="1"/>
    <col min="15366" max="15366" width="9" style="1" customWidth="1"/>
    <col min="15367" max="15367" width="28.26953125" style="1" customWidth="1"/>
    <col min="15368" max="15368" width="9" style="1" customWidth="1"/>
    <col min="15369" max="15369" width="22.26953125" style="1" customWidth="1"/>
    <col min="15370" max="15370" width="9.7265625" style="1" customWidth="1"/>
    <col min="15371" max="15371" width="22.54296875" style="1" customWidth="1"/>
    <col min="15372" max="15372" width="9.453125" style="1" customWidth="1"/>
    <col min="15373" max="15600" width="9.26953125" style="1"/>
    <col min="15601" max="15601" width="2.26953125" style="1" customWidth="1"/>
    <col min="15602" max="15602" width="44.26953125" style="1" customWidth="1"/>
    <col min="15603" max="15603" width="18.7265625" style="1" customWidth="1"/>
    <col min="15604" max="15604" width="6.54296875" style="1" customWidth="1"/>
    <col min="15605" max="15605" width="22.26953125" style="1" customWidth="1"/>
    <col min="15606" max="15606" width="5" style="1" customWidth="1"/>
    <col min="15607" max="15618" width="4.7265625" style="1" customWidth="1"/>
    <col min="15619" max="15619" width="22" style="1" customWidth="1"/>
    <col min="15620" max="15620" width="9.7265625" style="1" customWidth="1"/>
    <col min="15621" max="15621" width="24.7265625" style="1" customWidth="1"/>
    <col min="15622" max="15622" width="9" style="1" customWidth="1"/>
    <col min="15623" max="15623" width="28.26953125" style="1" customWidth="1"/>
    <col min="15624" max="15624" width="9" style="1" customWidth="1"/>
    <col min="15625" max="15625" width="22.26953125" style="1" customWidth="1"/>
    <col min="15626" max="15626" width="9.7265625" style="1" customWidth="1"/>
    <col min="15627" max="15627" width="22.54296875" style="1" customWidth="1"/>
    <col min="15628" max="15628" width="9.453125" style="1" customWidth="1"/>
    <col min="15629" max="15856" width="9.26953125" style="1"/>
    <col min="15857" max="15857" width="2.26953125" style="1" customWidth="1"/>
    <col min="15858" max="15858" width="44.26953125" style="1" customWidth="1"/>
    <col min="15859" max="15859" width="18.7265625" style="1" customWidth="1"/>
    <col min="15860" max="15860" width="6.54296875" style="1" customWidth="1"/>
    <col min="15861" max="15861" width="22.26953125" style="1" customWidth="1"/>
    <col min="15862" max="15862" width="5" style="1" customWidth="1"/>
    <col min="15863" max="15874" width="4.7265625" style="1" customWidth="1"/>
    <col min="15875" max="15875" width="22" style="1" customWidth="1"/>
    <col min="15876" max="15876" width="9.7265625" style="1" customWidth="1"/>
    <col min="15877" max="15877" width="24.7265625" style="1" customWidth="1"/>
    <col min="15878" max="15878" width="9" style="1" customWidth="1"/>
    <col min="15879" max="15879" width="28.26953125" style="1" customWidth="1"/>
    <col min="15880" max="15880" width="9" style="1" customWidth="1"/>
    <col min="15881" max="15881" width="22.26953125" style="1" customWidth="1"/>
    <col min="15882" max="15882" width="9.7265625" style="1" customWidth="1"/>
    <col min="15883" max="15883" width="22.54296875" style="1" customWidth="1"/>
    <col min="15884" max="15884" width="9.453125" style="1" customWidth="1"/>
    <col min="15885" max="16112" width="9.26953125" style="1"/>
    <col min="16113" max="16113" width="2.26953125" style="1" customWidth="1"/>
    <col min="16114" max="16114" width="44.26953125" style="1" customWidth="1"/>
    <col min="16115" max="16115" width="18.7265625" style="1" customWidth="1"/>
    <col min="16116" max="16116" width="6.54296875" style="1" customWidth="1"/>
    <col min="16117" max="16117" width="22.26953125" style="1" customWidth="1"/>
    <col min="16118" max="16118" width="5" style="1" customWidth="1"/>
    <col min="16119" max="16130" width="4.7265625" style="1" customWidth="1"/>
    <col min="16131" max="16131" width="22" style="1" customWidth="1"/>
    <col min="16132" max="16132" width="9.7265625" style="1" customWidth="1"/>
    <col min="16133" max="16133" width="24.7265625" style="1" customWidth="1"/>
    <col min="16134" max="16134" width="9" style="1" customWidth="1"/>
    <col min="16135" max="16135" width="28.26953125" style="1" customWidth="1"/>
    <col min="16136" max="16136" width="9" style="1" customWidth="1"/>
    <col min="16137" max="16137" width="22.26953125" style="1" customWidth="1"/>
    <col min="16138" max="16138" width="9.7265625" style="1" customWidth="1"/>
    <col min="16139" max="16139" width="22.54296875" style="1" customWidth="1"/>
    <col min="16140" max="16140" width="9.453125" style="1" customWidth="1"/>
    <col min="16141" max="16384" width="9.26953125" style="1"/>
  </cols>
  <sheetData>
    <row r="2" spans="1:25" ht="23.65" customHeight="1">
      <c r="B2" s="429"/>
      <c r="C2" s="430" t="s">
        <v>41</v>
      </c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1" t="s">
        <v>0</v>
      </c>
      <c r="V2" s="431"/>
    </row>
    <row r="3" spans="1:25" ht="23.65" customHeight="1">
      <c r="A3" s="6"/>
      <c r="B3" s="429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1" t="s">
        <v>39</v>
      </c>
      <c r="V3" s="431"/>
    </row>
    <row r="4" spans="1:25" ht="22.5">
      <c r="A4" s="6"/>
      <c r="B4" s="7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5" s="16" customFormat="1" ht="36" customHeight="1">
      <c r="A5" s="19"/>
      <c r="B5" s="42" t="s">
        <v>1</v>
      </c>
      <c r="C5" s="42" t="s">
        <v>2</v>
      </c>
      <c r="D5" s="424" t="s">
        <v>3</v>
      </c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 t="s">
        <v>4</v>
      </c>
      <c r="P5" s="424"/>
      <c r="Q5" s="424"/>
      <c r="R5" s="424"/>
      <c r="S5" s="424"/>
      <c r="T5" s="424"/>
      <c r="U5" s="424" t="s">
        <v>5</v>
      </c>
      <c r="V5" s="424"/>
    </row>
    <row r="6" spans="1:25" s="16" customFormat="1" ht="30" customHeight="1">
      <c r="A6" s="19"/>
      <c r="B6" s="17" t="s">
        <v>6</v>
      </c>
      <c r="C6" s="17">
        <v>20100134706</v>
      </c>
      <c r="D6" s="423" t="s">
        <v>7</v>
      </c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 t="s">
        <v>8</v>
      </c>
      <c r="P6" s="423"/>
      <c r="Q6" s="423"/>
      <c r="R6" s="423"/>
      <c r="S6" s="423"/>
      <c r="T6" s="423"/>
      <c r="U6" s="423">
        <v>323</v>
      </c>
      <c r="V6" s="423"/>
    </row>
    <row r="7" spans="1:25" ht="32.65" customHeight="1">
      <c r="A7" s="5"/>
      <c r="B7" s="424" t="s">
        <v>9</v>
      </c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24"/>
      <c r="V7" s="424"/>
    </row>
    <row r="8" spans="1:25" ht="32.65" customHeight="1">
      <c r="A8" s="5"/>
      <c r="B8" s="425" t="s">
        <v>43</v>
      </c>
      <c r="C8" s="425"/>
      <c r="D8" s="425"/>
      <c r="E8" s="425"/>
      <c r="F8" s="425"/>
      <c r="G8" s="425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  <c r="T8" s="425"/>
      <c r="U8" s="425"/>
      <c r="V8" s="425"/>
    </row>
    <row r="9" spans="1:25" ht="32.65" customHeight="1">
      <c r="A9" s="5"/>
      <c r="B9" s="42" t="s">
        <v>14</v>
      </c>
      <c r="C9" s="426" t="s">
        <v>40</v>
      </c>
      <c r="D9" s="427"/>
      <c r="E9" s="428"/>
      <c r="F9" s="42" t="s">
        <v>37</v>
      </c>
      <c r="G9" s="424" t="s">
        <v>10</v>
      </c>
      <c r="H9" s="424"/>
      <c r="I9" s="424"/>
      <c r="J9" s="424"/>
      <c r="K9" s="424"/>
      <c r="L9" s="424"/>
      <c r="M9" s="424"/>
      <c r="N9" s="424"/>
      <c r="O9" s="424"/>
      <c r="P9" s="424" t="s">
        <v>11</v>
      </c>
      <c r="Q9" s="424"/>
      <c r="R9" s="424"/>
      <c r="S9" s="424"/>
      <c r="T9" s="424"/>
      <c r="U9" s="42" t="s">
        <v>12</v>
      </c>
      <c r="V9" s="42" t="s">
        <v>13</v>
      </c>
    </row>
    <row r="10" spans="1:25" ht="75" customHeight="1">
      <c r="A10" s="5"/>
      <c r="B10" s="18" t="s">
        <v>59</v>
      </c>
      <c r="C10" s="432">
        <v>2.8</v>
      </c>
      <c r="D10" s="433"/>
      <c r="E10" s="434"/>
      <c r="F10" s="20" t="s">
        <v>214</v>
      </c>
      <c r="G10" s="425" t="s">
        <v>60</v>
      </c>
      <c r="H10" s="425"/>
      <c r="I10" s="425"/>
      <c r="J10" s="425"/>
      <c r="K10" s="425"/>
      <c r="L10" s="425"/>
      <c r="M10" s="425"/>
      <c r="N10" s="425"/>
      <c r="O10" s="425"/>
      <c r="P10" s="425" t="s">
        <v>47</v>
      </c>
      <c r="Q10" s="425"/>
      <c r="R10" s="425"/>
      <c r="S10" s="425"/>
      <c r="T10" s="425"/>
      <c r="U10" s="18" t="s">
        <v>58</v>
      </c>
      <c r="V10" s="18" t="s">
        <v>46</v>
      </c>
    </row>
    <row r="11" spans="1:25">
      <c r="B11" s="9"/>
      <c r="C11" s="9"/>
      <c r="D11" s="9"/>
      <c r="E11" s="9"/>
      <c r="F11" s="9"/>
      <c r="G11" s="9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5">
      <c r="B12" s="435" t="s">
        <v>15</v>
      </c>
      <c r="C12" s="435"/>
      <c r="D12" s="435"/>
      <c r="E12" s="436" t="s">
        <v>219</v>
      </c>
      <c r="F12" s="436" t="s">
        <v>16</v>
      </c>
      <c r="G12" s="436" t="s">
        <v>38</v>
      </c>
      <c r="H12" s="437"/>
      <c r="I12" s="438">
        <v>2022</v>
      </c>
      <c r="J12" s="438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443" t="s">
        <v>17</v>
      </c>
      <c r="V12" s="443" t="s">
        <v>48</v>
      </c>
    </row>
    <row r="13" spans="1:25">
      <c r="B13" s="435"/>
      <c r="C13" s="435"/>
      <c r="D13" s="435"/>
      <c r="E13" s="436"/>
      <c r="F13" s="436"/>
      <c r="G13" s="436"/>
      <c r="H13" s="437"/>
      <c r="I13" s="438" t="s">
        <v>18</v>
      </c>
      <c r="J13" s="438"/>
      <c r="K13" s="438"/>
      <c r="L13" s="438" t="s">
        <v>19</v>
      </c>
      <c r="M13" s="438"/>
      <c r="N13" s="438"/>
      <c r="O13" s="438" t="s">
        <v>20</v>
      </c>
      <c r="P13" s="438"/>
      <c r="Q13" s="438"/>
      <c r="R13" s="438" t="s">
        <v>21</v>
      </c>
      <c r="S13" s="438"/>
      <c r="T13" s="438"/>
      <c r="U13" s="443"/>
      <c r="V13" s="443"/>
    </row>
    <row r="14" spans="1:25">
      <c r="B14" s="435"/>
      <c r="C14" s="435"/>
      <c r="D14" s="435"/>
      <c r="E14" s="436"/>
      <c r="F14" s="436"/>
      <c r="G14" s="436"/>
      <c r="H14" s="437"/>
      <c r="I14" s="43" t="s">
        <v>22</v>
      </c>
      <c r="J14" s="43" t="s">
        <v>23</v>
      </c>
      <c r="K14" s="43" t="s">
        <v>24</v>
      </c>
      <c r="L14" s="43" t="s">
        <v>25</v>
      </c>
      <c r="M14" s="43" t="s">
        <v>26</v>
      </c>
      <c r="N14" s="43" t="s">
        <v>27</v>
      </c>
      <c r="O14" s="43" t="s">
        <v>28</v>
      </c>
      <c r="P14" s="43" t="s">
        <v>29</v>
      </c>
      <c r="Q14" s="43" t="s">
        <v>30</v>
      </c>
      <c r="R14" s="43" t="s">
        <v>31</v>
      </c>
      <c r="S14" s="43" t="s">
        <v>32</v>
      </c>
      <c r="T14" s="43" t="s">
        <v>33</v>
      </c>
      <c r="U14" s="443"/>
      <c r="V14" s="443"/>
    </row>
    <row r="15" spans="1:25">
      <c r="A15" s="1">
        <v>1</v>
      </c>
      <c r="B15" s="439" t="s">
        <v>110</v>
      </c>
      <c r="C15" s="439"/>
      <c r="D15" s="439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32"/>
    </row>
    <row r="16" spans="1:25" ht="39.65" customHeight="1">
      <c r="B16" s="440" t="s">
        <v>111</v>
      </c>
      <c r="C16" s="440"/>
      <c r="D16" s="440"/>
      <c r="E16" s="441" t="s">
        <v>220</v>
      </c>
      <c r="F16" s="441" t="s">
        <v>249</v>
      </c>
      <c r="G16" s="441" t="s">
        <v>80</v>
      </c>
      <c r="H16" s="12" t="s">
        <v>34</v>
      </c>
      <c r="I16" s="13" t="s">
        <v>50</v>
      </c>
      <c r="J16" s="13" t="s">
        <v>50</v>
      </c>
      <c r="K16" s="13" t="s">
        <v>50</v>
      </c>
      <c r="L16" s="13"/>
      <c r="M16" s="13"/>
      <c r="N16" s="13"/>
      <c r="O16" s="13"/>
      <c r="P16" s="13"/>
      <c r="Q16" s="13"/>
      <c r="R16" s="13"/>
      <c r="S16" s="13"/>
      <c r="T16" s="13"/>
      <c r="U16" s="14">
        <f>COUNTIF(I16:T16,H16)</f>
        <v>3</v>
      </c>
      <c r="V16" s="442" t="s">
        <v>193</v>
      </c>
      <c r="W16" s="1" t="s">
        <v>53</v>
      </c>
      <c r="X16" s="2">
        <v>2.1</v>
      </c>
      <c r="Y16" s="1" t="s">
        <v>55</v>
      </c>
    </row>
    <row r="17" spans="2:27" ht="39.65" customHeight="1">
      <c r="B17" s="440"/>
      <c r="C17" s="440"/>
      <c r="D17" s="440"/>
      <c r="E17" s="441"/>
      <c r="F17" s="441"/>
      <c r="G17" s="441"/>
      <c r="H17" s="12" t="s">
        <v>35</v>
      </c>
      <c r="I17" s="15" t="s">
        <v>35</v>
      </c>
      <c r="J17" s="15" t="s">
        <v>35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4">
        <f t="shared" ref="U17:U139" si="0">COUNTIF(I17:T17,H17)</f>
        <v>2</v>
      </c>
      <c r="V17" s="442"/>
      <c r="X17" s="22"/>
    </row>
    <row r="18" spans="2:27">
      <c r="B18" s="444" t="s">
        <v>201</v>
      </c>
      <c r="C18" s="444"/>
      <c r="D18" s="444"/>
      <c r="E18" s="441" t="s">
        <v>220</v>
      </c>
      <c r="F18" s="441" t="s">
        <v>249</v>
      </c>
      <c r="G18" s="441" t="s">
        <v>52</v>
      </c>
      <c r="H18" s="12" t="s">
        <v>34</v>
      </c>
      <c r="I18" s="15"/>
      <c r="J18" s="15"/>
      <c r="K18" s="15"/>
      <c r="L18" s="13" t="s">
        <v>50</v>
      </c>
      <c r="M18" s="15"/>
      <c r="N18" s="15"/>
      <c r="O18" s="15"/>
      <c r="P18" s="15"/>
      <c r="Q18" s="15"/>
      <c r="R18" s="15"/>
      <c r="S18" s="15"/>
      <c r="T18" s="15"/>
      <c r="U18" s="14">
        <f>COUNTIF(I18:T18,H18)</f>
        <v>1</v>
      </c>
      <c r="V18" s="445"/>
      <c r="X18" s="22"/>
    </row>
    <row r="19" spans="2:27">
      <c r="B19" s="444"/>
      <c r="C19" s="444"/>
      <c r="D19" s="444"/>
      <c r="E19" s="441"/>
      <c r="F19" s="441"/>
      <c r="G19" s="441"/>
      <c r="H19" s="12" t="s">
        <v>35</v>
      </c>
      <c r="I19" s="15"/>
      <c r="J19" s="15"/>
      <c r="K19" s="15"/>
      <c r="L19" s="15"/>
      <c r="M19" s="15"/>
      <c r="N19" s="1"/>
      <c r="O19" s="15"/>
      <c r="P19" s="15"/>
      <c r="Q19" s="15"/>
      <c r="R19" s="15"/>
      <c r="S19" s="15"/>
      <c r="T19" s="15"/>
      <c r="U19" s="14">
        <f t="shared" si="0"/>
        <v>0</v>
      </c>
      <c r="V19" s="446"/>
      <c r="X19" s="22"/>
      <c r="Z19" s="1">
        <f>2.8</f>
        <v>2.8</v>
      </c>
    </row>
    <row r="20" spans="2:27" ht="37.5" customHeight="1">
      <c r="B20" s="440" t="s">
        <v>203</v>
      </c>
      <c r="C20" s="440"/>
      <c r="D20" s="440"/>
      <c r="E20" s="441" t="s">
        <v>220</v>
      </c>
      <c r="F20" s="441" t="s">
        <v>250</v>
      </c>
      <c r="G20" s="441" t="s">
        <v>80</v>
      </c>
      <c r="H20" s="12" t="s">
        <v>34</v>
      </c>
      <c r="I20" s="13" t="s">
        <v>50</v>
      </c>
      <c r="J20" s="13" t="s">
        <v>50</v>
      </c>
      <c r="K20" s="13" t="s">
        <v>50</v>
      </c>
      <c r="L20" s="15"/>
      <c r="M20" s="15"/>
      <c r="N20" s="13"/>
      <c r="O20" s="15"/>
      <c r="P20" s="15"/>
      <c r="Q20" s="15"/>
      <c r="R20" s="15"/>
      <c r="S20" s="15"/>
      <c r="T20" s="15"/>
      <c r="U20" s="14">
        <f t="shared" si="0"/>
        <v>3</v>
      </c>
      <c r="V20" s="445"/>
      <c r="X20" s="22"/>
      <c r="Z20" s="1">
        <f>Z19*0.1</f>
        <v>0.27999999999999997</v>
      </c>
    </row>
    <row r="21" spans="2:27" ht="37.5" customHeight="1">
      <c r="B21" s="440"/>
      <c r="C21" s="440"/>
      <c r="D21" s="440"/>
      <c r="E21" s="441"/>
      <c r="F21" s="441"/>
      <c r="G21" s="441"/>
      <c r="H21" s="12" t="s">
        <v>35</v>
      </c>
      <c r="I21" s="15" t="s">
        <v>35</v>
      </c>
      <c r="J21" s="15" t="s">
        <v>35</v>
      </c>
      <c r="K21" s="15"/>
      <c r="L21" s="13"/>
      <c r="M21" s="15"/>
      <c r="N21" s="13"/>
      <c r="O21" s="15"/>
      <c r="P21" s="15"/>
      <c r="Q21" s="15"/>
      <c r="R21" s="15"/>
      <c r="S21" s="15"/>
      <c r="T21" s="15"/>
      <c r="U21" s="14">
        <f t="shared" si="0"/>
        <v>2</v>
      </c>
      <c r="V21" s="446"/>
      <c r="X21" s="22"/>
      <c r="Z21" s="1">
        <f>Z19-Z20</f>
        <v>2.52</v>
      </c>
    </row>
    <row r="22" spans="2:27">
      <c r="B22" s="444" t="s">
        <v>202</v>
      </c>
      <c r="C22" s="444"/>
      <c r="D22" s="444"/>
      <c r="E22" s="441" t="s">
        <v>220</v>
      </c>
      <c r="F22" s="441" t="s">
        <v>250</v>
      </c>
      <c r="G22" s="441" t="s">
        <v>52</v>
      </c>
      <c r="H22" s="12" t="s">
        <v>34</v>
      </c>
      <c r="I22" s="15"/>
      <c r="J22" s="15"/>
      <c r="K22" s="15"/>
      <c r="L22" s="15" t="s">
        <v>50</v>
      </c>
      <c r="M22" s="15"/>
      <c r="N22" s="13"/>
      <c r="O22" s="15"/>
      <c r="P22" s="15"/>
      <c r="Q22" s="15"/>
      <c r="R22" s="15"/>
      <c r="S22" s="15"/>
      <c r="T22" s="15"/>
      <c r="U22" s="14">
        <f t="shared" si="0"/>
        <v>1</v>
      </c>
      <c r="V22" s="445"/>
      <c r="X22" s="22"/>
    </row>
    <row r="23" spans="2:27">
      <c r="B23" s="444"/>
      <c r="C23" s="444"/>
      <c r="D23" s="444"/>
      <c r="E23" s="441"/>
      <c r="F23" s="441"/>
      <c r="G23" s="441"/>
      <c r="H23" s="12" t="s">
        <v>35</v>
      </c>
      <c r="I23" s="15"/>
      <c r="J23" s="15"/>
      <c r="K23" s="15"/>
      <c r="L23" s="15"/>
      <c r="M23" s="15"/>
      <c r="N23" s="13"/>
      <c r="O23" s="15"/>
      <c r="P23" s="15"/>
      <c r="Q23" s="15"/>
      <c r="R23" s="15"/>
      <c r="S23" s="15"/>
      <c r="T23" s="15"/>
      <c r="U23" s="14">
        <f t="shared" si="0"/>
        <v>0</v>
      </c>
      <c r="V23" s="446"/>
      <c r="X23" s="22"/>
    </row>
    <row r="24" spans="2:27">
      <c r="B24" s="440" t="s">
        <v>197</v>
      </c>
      <c r="C24" s="440"/>
      <c r="D24" s="440"/>
      <c r="E24" s="441" t="s">
        <v>220</v>
      </c>
      <c r="F24" s="441" t="s">
        <v>251</v>
      </c>
      <c r="G24" s="441" t="s">
        <v>52</v>
      </c>
      <c r="H24" s="12" t="s">
        <v>34</v>
      </c>
      <c r="I24" s="13"/>
      <c r="J24" s="13" t="s">
        <v>50</v>
      </c>
      <c r="K24" s="13" t="s">
        <v>50</v>
      </c>
      <c r="L24" s="15"/>
      <c r="M24" s="15"/>
      <c r="N24" s="15"/>
      <c r="O24" s="15"/>
      <c r="P24" s="15"/>
      <c r="Q24" s="15"/>
      <c r="R24" s="15"/>
      <c r="S24" s="15"/>
      <c r="T24" s="15"/>
      <c r="U24" s="14">
        <f t="shared" si="0"/>
        <v>2</v>
      </c>
      <c r="V24" s="445"/>
      <c r="X24" s="22"/>
    </row>
    <row r="25" spans="2:27">
      <c r="B25" s="440"/>
      <c r="C25" s="440"/>
      <c r="D25" s="440"/>
      <c r="E25" s="441"/>
      <c r="F25" s="441"/>
      <c r="G25" s="441"/>
      <c r="H25" s="12" t="s">
        <v>35</v>
      </c>
      <c r="I25" s="15"/>
      <c r="J25" s="15" t="s">
        <v>35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4">
        <f t="shared" si="0"/>
        <v>1</v>
      </c>
      <c r="V25" s="446"/>
      <c r="X25" s="22"/>
    </row>
    <row r="26" spans="2:27" ht="13.5" customHeight="1">
      <c r="B26" s="444" t="s">
        <v>221</v>
      </c>
      <c r="C26" s="444"/>
      <c r="D26" s="444"/>
      <c r="E26" s="441" t="s">
        <v>224</v>
      </c>
      <c r="F26" s="441" t="s">
        <v>252</v>
      </c>
      <c r="G26" s="441" t="s">
        <v>52</v>
      </c>
      <c r="H26" s="12" t="s">
        <v>34</v>
      </c>
      <c r="I26" s="13"/>
      <c r="J26" s="13"/>
      <c r="K26" s="13" t="s">
        <v>50</v>
      </c>
      <c r="L26" s="13" t="s">
        <v>50</v>
      </c>
      <c r="M26" s="13"/>
      <c r="N26" s="13"/>
      <c r="O26" s="13"/>
      <c r="P26" s="13"/>
      <c r="Q26" s="13"/>
      <c r="R26" s="13"/>
      <c r="S26" s="13"/>
      <c r="T26" s="13"/>
      <c r="U26" s="14">
        <f t="shared" si="0"/>
        <v>2</v>
      </c>
      <c r="V26" s="442"/>
      <c r="X26" s="22"/>
    </row>
    <row r="27" spans="2:27" ht="13.5" customHeight="1">
      <c r="B27" s="444"/>
      <c r="C27" s="444"/>
      <c r="D27" s="444"/>
      <c r="E27" s="441"/>
      <c r="F27" s="441"/>
      <c r="G27" s="441"/>
      <c r="H27" s="12" t="s">
        <v>35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4">
        <f t="shared" si="0"/>
        <v>0</v>
      </c>
      <c r="V27" s="442"/>
      <c r="X27" s="2"/>
    </row>
    <row r="28" spans="2:27" ht="29.15" customHeight="1">
      <c r="B28" s="444" t="s">
        <v>222</v>
      </c>
      <c r="C28" s="444"/>
      <c r="D28" s="444"/>
      <c r="E28" s="441" t="s">
        <v>220</v>
      </c>
      <c r="F28" s="441" t="s">
        <v>251</v>
      </c>
      <c r="G28" s="441" t="s">
        <v>52</v>
      </c>
      <c r="H28" s="12" t="s">
        <v>34</v>
      </c>
      <c r="I28" s="13"/>
      <c r="J28" s="13"/>
      <c r="K28" s="13"/>
      <c r="L28" s="13"/>
      <c r="M28" s="13" t="s">
        <v>50</v>
      </c>
      <c r="N28" s="13" t="s">
        <v>50</v>
      </c>
      <c r="O28" s="13"/>
      <c r="P28" s="13"/>
      <c r="Q28" s="13"/>
      <c r="R28" s="13"/>
      <c r="S28" s="13"/>
      <c r="T28" s="13"/>
      <c r="U28" s="14">
        <f t="shared" si="0"/>
        <v>2</v>
      </c>
      <c r="V28" s="442"/>
      <c r="W28" s="1" t="s">
        <v>53</v>
      </c>
      <c r="X28" s="2">
        <v>2.2000000000000002</v>
      </c>
      <c r="Y28" s="1" t="s">
        <v>176</v>
      </c>
    </row>
    <row r="29" spans="2:27" ht="29.15" customHeight="1">
      <c r="B29" s="444"/>
      <c r="C29" s="444"/>
      <c r="D29" s="444"/>
      <c r="E29" s="441"/>
      <c r="F29" s="441"/>
      <c r="G29" s="441"/>
      <c r="H29" s="12" t="s">
        <v>35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4">
        <f t="shared" si="0"/>
        <v>0</v>
      </c>
      <c r="V29" s="442"/>
      <c r="X29" s="2"/>
    </row>
    <row r="30" spans="2:27">
      <c r="B30" s="444" t="s">
        <v>237</v>
      </c>
      <c r="C30" s="444"/>
      <c r="D30" s="444"/>
      <c r="E30" s="441" t="s">
        <v>220</v>
      </c>
      <c r="F30" s="441" t="s">
        <v>253</v>
      </c>
      <c r="G30" s="441" t="s">
        <v>52</v>
      </c>
      <c r="H30" s="12" t="s">
        <v>34</v>
      </c>
      <c r="I30" s="13"/>
      <c r="J30" s="13"/>
      <c r="K30" s="13" t="s">
        <v>50</v>
      </c>
      <c r="L30" s="13"/>
      <c r="M30" s="13"/>
      <c r="N30" s="13"/>
      <c r="O30" s="13"/>
      <c r="P30" s="13"/>
      <c r="Q30" s="13"/>
      <c r="R30" s="13"/>
      <c r="S30" s="13"/>
      <c r="T30" s="13"/>
      <c r="U30" s="14"/>
      <c r="V30" s="442"/>
      <c r="X30" s="2"/>
      <c r="AA30" s="36"/>
    </row>
    <row r="31" spans="2:27">
      <c r="B31" s="444"/>
      <c r="C31" s="444"/>
      <c r="D31" s="444"/>
      <c r="E31" s="441"/>
      <c r="F31" s="441"/>
      <c r="G31" s="441"/>
      <c r="H31" s="12" t="s">
        <v>35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4"/>
      <c r="V31" s="442"/>
      <c r="X31" s="2"/>
    </row>
    <row r="32" spans="2:27" ht="38.65" customHeight="1">
      <c r="B32" s="444" t="s">
        <v>212</v>
      </c>
      <c r="C32" s="444"/>
      <c r="D32" s="444"/>
      <c r="E32" s="441" t="s">
        <v>220</v>
      </c>
      <c r="F32" s="441" t="s">
        <v>249</v>
      </c>
      <c r="G32" s="441" t="s">
        <v>52</v>
      </c>
      <c r="H32" s="12" t="s">
        <v>34</v>
      </c>
      <c r="I32" s="13"/>
      <c r="J32" s="13"/>
      <c r="K32" s="13" t="s">
        <v>50</v>
      </c>
      <c r="L32" s="13" t="s">
        <v>50</v>
      </c>
      <c r="M32" s="13" t="s">
        <v>50</v>
      </c>
      <c r="N32" s="13" t="s">
        <v>50</v>
      </c>
      <c r="O32" s="13" t="s">
        <v>50</v>
      </c>
      <c r="P32" s="13" t="s">
        <v>50</v>
      </c>
      <c r="Q32" s="13" t="s">
        <v>50</v>
      </c>
      <c r="R32" s="13" t="s">
        <v>50</v>
      </c>
      <c r="S32" s="13" t="s">
        <v>50</v>
      </c>
      <c r="T32" s="13"/>
      <c r="U32" s="14">
        <f t="shared" si="0"/>
        <v>9</v>
      </c>
      <c r="V32" s="442" t="s">
        <v>112</v>
      </c>
      <c r="W32" s="1" t="s">
        <v>53</v>
      </c>
      <c r="X32" s="2">
        <v>2.2999999999999998</v>
      </c>
      <c r="Y32" s="1" t="s">
        <v>177</v>
      </c>
      <c r="AA32" s="36" t="s">
        <v>228</v>
      </c>
    </row>
    <row r="33" spans="1:26" ht="38.65" customHeight="1">
      <c r="B33" s="444"/>
      <c r="C33" s="444"/>
      <c r="D33" s="444"/>
      <c r="E33" s="441"/>
      <c r="F33" s="441"/>
      <c r="G33" s="441"/>
      <c r="H33" s="12" t="s">
        <v>35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4">
        <f t="shared" si="0"/>
        <v>0</v>
      </c>
      <c r="V33" s="442"/>
      <c r="X33" s="2"/>
    </row>
    <row r="34" spans="1:26" ht="38.15" customHeight="1">
      <c r="B34" s="444" t="s">
        <v>182</v>
      </c>
      <c r="C34" s="444"/>
      <c r="D34" s="444"/>
      <c r="E34" s="441" t="s">
        <v>220</v>
      </c>
      <c r="F34" s="441" t="s">
        <v>249</v>
      </c>
      <c r="G34" s="441" t="s">
        <v>52</v>
      </c>
      <c r="H34" s="12" t="s">
        <v>34</v>
      </c>
      <c r="I34" s="13"/>
      <c r="J34" s="13"/>
      <c r="K34" s="13" t="s">
        <v>50</v>
      </c>
      <c r="L34" s="13" t="s">
        <v>50</v>
      </c>
      <c r="M34" s="13" t="s">
        <v>50</v>
      </c>
      <c r="N34" s="13" t="s">
        <v>50</v>
      </c>
      <c r="O34" s="13" t="s">
        <v>50</v>
      </c>
      <c r="P34" s="13" t="s">
        <v>50</v>
      </c>
      <c r="Q34" s="13" t="s">
        <v>50</v>
      </c>
      <c r="R34" s="13" t="s">
        <v>50</v>
      </c>
      <c r="S34" s="13"/>
      <c r="T34" s="13"/>
      <c r="U34" s="14">
        <f t="shared" si="0"/>
        <v>8</v>
      </c>
      <c r="V34" s="442" t="s">
        <v>112</v>
      </c>
      <c r="W34" s="1" t="s">
        <v>53</v>
      </c>
      <c r="X34" s="2">
        <v>2.4</v>
      </c>
      <c r="Y34" s="1" t="s">
        <v>177</v>
      </c>
    </row>
    <row r="35" spans="1:26" ht="38.15" customHeight="1">
      <c r="B35" s="444"/>
      <c r="C35" s="444"/>
      <c r="D35" s="444"/>
      <c r="E35" s="441"/>
      <c r="F35" s="441"/>
      <c r="G35" s="441"/>
      <c r="H35" s="12" t="s">
        <v>35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4">
        <f t="shared" si="0"/>
        <v>0</v>
      </c>
      <c r="V35" s="442"/>
      <c r="X35" s="2"/>
    </row>
    <row r="36" spans="1:26">
      <c r="B36" s="444" t="s">
        <v>167</v>
      </c>
      <c r="C36" s="444"/>
      <c r="D36" s="444"/>
      <c r="E36" s="441" t="s">
        <v>223</v>
      </c>
      <c r="F36" s="441" t="s">
        <v>254</v>
      </c>
      <c r="G36" s="441" t="s">
        <v>52</v>
      </c>
      <c r="H36" s="12" t="s">
        <v>34</v>
      </c>
      <c r="I36" s="15"/>
      <c r="J36" s="15"/>
      <c r="K36" s="15"/>
      <c r="L36" s="15" t="s">
        <v>50</v>
      </c>
      <c r="M36" s="15" t="s">
        <v>50</v>
      </c>
      <c r="N36" s="15" t="s">
        <v>50</v>
      </c>
      <c r="O36" s="15"/>
      <c r="P36" s="15"/>
      <c r="Q36" s="15"/>
      <c r="R36" s="15"/>
      <c r="S36" s="15"/>
      <c r="T36" s="15"/>
      <c r="U36" s="14">
        <f t="shared" si="0"/>
        <v>3</v>
      </c>
      <c r="V36" s="445"/>
      <c r="W36" s="1" t="s">
        <v>168</v>
      </c>
      <c r="X36" s="2"/>
    </row>
    <row r="37" spans="1:26">
      <c r="B37" s="444"/>
      <c r="C37" s="444"/>
      <c r="D37" s="444"/>
      <c r="E37" s="441"/>
      <c r="F37" s="441"/>
      <c r="G37" s="441"/>
      <c r="H37" s="12" t="s">
        <v>35</v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4">
        <f t="shared" si="0"/>
        <v>0</v>
      </c>
      <c r="V37" s="446"/>
      <c r="X37" s="2"/>
    </row>
    <row r="38" spans="1:26" ht="16.5" customHeight="1">
      <c r="B38" s="440" t="s">
        <v>170</v>
      </c>
      <c r="C38" s="440"/>
      <c r="D38" s="440"/>
      <c r="E38" s="441" t="s">
        <v>220</v>
      </c>
      <c r="F38" s="441" t="s">
        <v>251</v>
      </c>
      <c r="G38" s="441" t="s">
        <v>52</v>
      </c>
      <c r="H38" s="12" t="s">
        <v>34</v>
      </c>
      <c r="I38" s="15" t="s">
        <v>50</v>
      </c>
      <c r="J38" s="15" t="s">
        <v>50</v>
      </c>
      <c r="K38" s="15" t="s">
        <v>50</v>
      </c>
      <c r="L38" s="15"/>
      <c r="M38" s="15"/>
      <c r="N38" s="15"/>
      <c r="O38" s="15"/>
      <c r="P38" s="15"/>
      <c r="Q38" s="15"/>
      <c r="R38" s="15"/>
      <c r="S38" s="15"/>
      <c r="T38" s="15"/>
      <c r="U38" s="14">
        <f t="shared" si="0"/>
        <v>3</v>
      </c>
      <c r="V38" s="445"/>
      <c r="X38" s="2"/>
    </row>
    <row r="39" spans="1:26" ht="16.5" customHeight="1">
      <c r="B39" s="440"/>
      <c r="C39" s="440"/>
      <c r="D39" s="440"/>
      <c r="E39" s="441"/>
      <c r="F39" s="441"/>
      <c r="G39" s="441"/>
      <c r="H39" s="12" t="s">
        <v>35</v>
      </c>
      <c r="I39" s="15" t="s">
        <v>35</v>
      </c>
      <c r="J39" s="15" t="s">
        <v>35</v>
      </c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4">
        <f t="shared" si="0"/>
        <v>2</v>
      </c>
      <c r="V39" s="446"/>
      <c r="X39" s="2"/>
    </row>
    <row r="40" spans="1:26">
      <c r="B40" s="444" t="s">
        <v>211</v>
      </c>
      <c r="C40" s="444"/>
      <c r="D40" s="444"/>
      <c r="E40" s="441" t="s">
        <v>220</v>
      </c>
      <c r="F40" s="441" t="s">
        <v>249</v>
      </c>
      <c r="G40" s="441" t="s">
        <v>52</v>
      </c>
      <c r="H40" s="12" t="s">
        <v>34</v>
      </c>
      <c r="I40" s="15"/>
      <c r="J40" s="15" t="s">
        <v>50</v>
      </c>
      <c r="K40" s="15" t="s">
        <v>50</v>
      </c>
      <c r="L40" s="15" t="s">
        <v>50</v>
      </c>
      <c r="M40" s="15"/>
      <c r="N40" s="15"/>
      <c r="O40" s="15"/>
      <c r="P40" s="15"/>
      <c r="Q40" s="15"/>
      <c r="R40" s="15"/>
      <c r="S40" s="15"/>
      <c r="T40" s="15"/>
      <c r="U40" s="14">
        <f t="shared" si="0"/>
        <v>3</v>
      </c>
      <c r="V40" s="445"/>
      <c r="X40" s="2"/>
    </row>
    <row r="41" spans="1:26">
      <c r="B41" s="444"/>
      <c r="C41" s="444"/>
      <c r="D41" s="444"/>
      <c r="E41" s="441"/>
      <c r="F41" s="441"/>
      <c r="G41" s="441"/>
      <c r="H41" s="12" t="s">
        <v>35</v>
      </c>
      <c r="I41" s="15"/>
      <c r="J41" s="15" t="s">
        <v>35</v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4">
        <f t="shared" si="0"/>
        <v>1</v>
      </c>
      <c r="V41" s="446"/>
      <c r="X41" s="2"/>
    </row>
    <row r="42" spans="1:26" ht="15.65" customHeight="1">
      <c r="B42" s="447" t="s">
        <v>208</v>
      </c>
      <c r="C42" s="447"/>
      <c r="D42" s="447"/>
      <c r="E42" s="441" t="s">
        <v>220</v>
      </c>
      <c r="F42" s="441" t="s">
        <v>249</v>
      </c>
      <c r="G42" s="441" t="s">
        <v>52</v>
      </c>
      <c r="H42" s="12" t="s">
        <v>34</v>
      </c>
      <c r="I42" s="15"/>
      <c r="J42" s="15"/>
      <c r="K42" s="15"/>
      <c r="L42" s="15"/>
      <c r="M42" s="15" t="s">
        <v>50</v>
      </c>
      <c r="N42" s="15"/>
      <c r="O42" s="15"/>
      <c r="P42" s="15"/>
      <c r="Q42" s="15"/>
      <c r="R42" s="15"/>
      <c r="S42" s="15"/>
      <c r="T42" s="15"/>
      <c r="U42" s="14">
        <f t="shared" si="0"/>
        <v>1</v>
      </c>
      <c r="V42" s="445"/>
      <c r="X42" s="2"/>
    </row>
    <row r="43" spans="1:26">
      <c r="B43" s="447"/>
      <c r="C43" s="447"/>
      <c r="D43" s="447"/>
      <c r="E43" s="441"/>
      <c r="F43" s="441"/>
      <c r="G43" s="441"/>
      <c r="H43" s="12" t="s">
        <v>35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4">
        <f t="shared" si="0"/>
        <v>0</v>
      </c>
      <c r="V43" s="446"/>
      <c r="X43" s="2"/>
    </row>
    <row r="44" spans="1:26">
      <c r="A44" s="1">
        <v>2</v>
      </c>
      <c r="B44" s="439" t="s">
        <v>113</v>
      </c>
      <c r="C44" s="439"/>
      <c r="D44" s="439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32"/>
      <c r="X44" s="22"/>
      <c r="Y44" s="22"/>
    </row>
    <row r="45" spans="1:26" ht="27.65" customHeight="1">
      <c r="B45" s="444" t="s">
        <v>114</v>
      </c>
      <c r="C45" s="444"/>
      <c r="D45" s="444"/>
      <c r="E45" s="441" t="s">
        <v>220</v>
      </c>
      <c r="F45" s="441" t="s">
        <v>255</v>
      </c>
      <c r="G45" s="441" t="s">
        <v>80</v>
      </c>
      <c r="H45" s="12" t="s">
        <v>34</v>
      </c>
      <c r="I45" s="13" t="s">
        <v>50</v>
      </c>
      <c r="J45" s="13" t="s">
        <v>50</v>
      </c>
      <c r="K45" s="13" t="s">
        <v>50</v>
      </c>
      <c r="L45" s="13" t="s">
        <v>50</v>
      </c>
      <c r="M45" s="13" t="s">
        <v>50</v>
      </c>
      <c r="N45" s="13" t="s">
        <v>50</v>
      </c>
      <c r="O45" s="13" t="s">
        <v>50</v>
      </c>
      <c r="P45" s="13" t="s">
        <v>50</v>
      </c>
      <c r="Q45" s="13" t="s">
        <v>50</v>
      </c>
      <c r="R45" s="13" t="s">
        <v>50</v>
      </c>
      <c r="S45" s="13" t="s">
        <v>50</v>
      </c>
      <c r="T45" s="13" t="s">
        <v>50</v>
      </c>
      <c r="U45" s="14">
        <f t="shared" si="0"/>
        <v>12</v>
      </c>
      <c r="V45" s="442" t="s">
        <v>115</v>
      </c>
      <c r="W45" s="1" t="s">
        <v>53</v>
      </c>
      <c r="X45" s="2">
        <v>3.1</v>
      </c>
      <c r="Y45" s="22" t="s">
        <v>178</v>
      </c>
      <c r="Z45" s="22"/>
    </row>
    <row r="46" spans="1:26" ht="27.65" customHeight="1">
      <c r="B46" s="444"/>
      <c r="C46" s="444"/>
      <c r="D46" s="444"/>
      <c r="E46" s="441"/>
      <c r="F46" s="441"/>
      <c r="G46" s="441"/>
      <c r="H46" s="12" t="s">
        <v>35</v>
      </c>
      <c r="I46" s="15" t="s">
        <v>35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4">
        <f t="shared" si="0"/>
        <v>1</v>
      </c>
      <c r="V46" s="442"/>
      <c r="X46" s="2"/>
    </row>
    <row r="47" spans="1:26">
      <c r="B47" s="444" t="s">
        <v>116</v>
      </c>
      <c r="C47" s="444"/>
      <c r="D47" s="444"/>
      <c r="E47" s="441" t="s">
        <v>220</v>
      </c>
      <c r="F47" s="441" t="s">
        <v>255</v>
      </c>
      <c r="G47" s="441" t="s">
        <v>80</v>
      </c>
      <c r="H47" s="12" t="s">
        <v>34</v>
      </c>
      <c r="I47" s="13"/>
      <c r="J47" s="13" t="s">
        <v>50</v>
      </c>
      <c r="K47" s="13" t="s">
        <v>50</v>
      </c>
      <c r="L47" s="13" t="s">
        <v>50</v>
      </c>
      <c r="M47" s="13" t="s">
        <v>50</v>
      </c>
      <c r="N47" s="13" t="s">
        <v>50</v>
      </c>
      <c r="O47" s="13" t="s">
        <v>50</v>
      </c>
      <c r="P47" s="13" t="s">
        <v>50</v>
      </c>
      <c r="Q47" s="13" t="s">
        <v>50</v>
      </c>
      <c r="R47" s="13" t="s">
        <v>50</v>
      </c>
      <c r="S47" s="13" t="s">
        <v>50</v>
      </c>
      <c r="T47" s="13" t="s">
        <v>50</v>
      </c>
      <c r="U47" s="14">
        <f t="shared" si="0"/>
        <v>11</v>
      </c>
      <c r="V47" s="442"/>
      <c r="W47" s="1" t="s">
        <v>53</v>
      </c>
      <c r="X47" s="2">
        <v>3.2</v>
      </c>
      <c r="Y47" s="1" t="s">
        <v>179</v>
      </c>
      <c r="Z47" s="1" t="s">
        <v>238</v>
      </c>
    </row>
    <row r="48" spans="1:26">
      <c r="B48" s="444"/>
      <c r="C48" s="444"/>
      <c r="D48" s="444"/>
      <c r="E48" s="441"/>
      <c r="F48" s="441"/>
      <c r="G48" s="441"/>
      <c r="H48" s="12" t="s">
        <v>35</v>
      </c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4">
        <f t="shared" si="0"/>
        <v>0</v>
      </c>
      <c r="V48" s="442"/>
      <c r="X48" s="2"/>
    </row>
    <row r="49" spans="1:25">
      <c r="A49" s="46"/>
      <c r="B49" s="448" t="s">
        <v>239</v>
      </c>
      <c r="C49" s="449"/>
      <c r="D49" s="450"/>
      <c r="E49" s="454" t="s">
        <v>220</v>
      </c>
      <c r="F49" s="441" t="s">
        <v>255</v>
      </c>
      <c r="G49" s="454" t="s">
        <v>80</v>
      </c>
      <c r="H49" s="12" t="s">
        <v>34</v>
      </c>
      <c r="I49" s="13" t="s">
        <v>50</v>
      </c>
      <c r="J49" s="13" t="s">
        <v>50</v>
      </c>
      <c r="K49" s="13" t="s">
        <v>50</v>
      </c>
      <c r="L49" s="13" t="s">
        <v>50</v>
      </c>
      <c r="M49" s="13" t="s">
        <v>50</v>
      </c>
      <c r="N49" s="13" t="s">
        <v>50</v>
      </c>
      <c r="O49" s="13" t="s">
        <v>50</v>
      </c>
      <c r="P49" s="13" t="s">
        <v>50</v>
      </c>
      <c r="Q49" s="13" t="s">
        <v>50</v>
      </c>
      <c r="R49" s="13" t="s">
        <v>50</v>
      </c>
      <c r="S49" s="13" t="s">
        <v>50</v>
      </c>
      <c r="T49" s="13" t="s">
        <v>50</v>
      </c>
      <c r="U49" s="14">
        <f t="shared" si="0"/>
        <v>12</v>
      </c>
      <c r="V49" s="454"/>
      <c r="W49" s="1" t="s">
        <v>53</v>
      </c>
      <c r="X49" s="2">
        <v>3.3</v>
      </c>
      <c r="Y49" s="1" t="s">
        <v>179</v>
      </c>
    </row>
    <row r="50" spans="1:25">
      <c r="B50" s="451"/>
      <c r="C50" s="452"/>
      <c r="D50" s="453"/>
      <c r="E50" s="455"/>
      <c r="F50" s="441"/>
      <c r="G50" s="455"/>
      <c r="H50" s="12" t="s">
        <v>35</v>
      </c>
      <c r="I50" s="15" t="s">
        <v>35</v>
      </c>
      <c r="J50" s="15"/>
      <c r="K50" s="15"/>
      <c r="L50" s="15"/>
      <c r="M50" s="15"/>
      <c r="N50" s="15"/>
      <c r="O50" s="15"/>
      <c r="P50" s="15"/>
      <c r="Q50" s="15"/>
      <c r="R50" s="13"/>
      <c r="S50" s="15"/>
      <c r="T50" s="15"/>
      <c r="U50" s="14">
        <f t="shared" si="0"/>
        <v>1</v>
      </c>
      <c r="V50" s="455"/>
      <c r="X50" s="2"/>
    </row>
    <row r="51" spans="1:25" ht="23.15" customHeight="1">
      <c r="B51" s="456" t="s">
        <v>240</v>
      </c>
      <c r="C51" s="456"/>
      <c r="D51" s="456"/>
      <c r="E51" s="441" t="s">
        <v>220</v>
      </c>
      <c r="F51" s="441" t="s">
        <v>255</v>
      </c>
      <c r="G51" s="441" t="s">
        <v>80</v>
      </c>
      <c r="H51" s="12" t="s">
        <v>34</v>
      </c>
      <c r="I51" s="13"/>
      <c r="J51" s="13" t="s">
        <v>50</v>
      </c>
      <c r="K51" s="13" t="s">
        <v>50</v>
      </c>
      <c r="L51" s="13" t="s">
        <v>50</v>
      </c>
      <c r="M51" s="13" t="s">
        <v>50</v>
      </c>
      <c r="N51" s="13" t="s">
        <v>50</v>
      </c>
      <c r="O51" s="13" t="s">
        <v>50</v>
      </c>
      <c r="P51" s="13" t="s">
        <v>50</v>
      </c>
      <c r="Q51" s="13" t="s">
        <v>50</v>
      </c>
      <c r="R51" s="13" t="s">
        <v>50</v>
      </c>
      <c r="S51" s="13" t="s">
        <v>50</v>
      </c>
      <c r="T51" s="13" t="s">
        <v>50</v>
      </c>
      <c r="U51" s="14">
        <f>COUNTIF(I51:T51,H51)</f>
        <v>11</v>
      </c>
      <c r="V51" s="441"/>
      <c r="W51" s="1" t="s">
        <v>53</v>
      </c>
      <c r="X51" s="2">
        <v>3.4</v>
      </c>
      <c r="Y51" s="1" t="s">
        <v>54</v>
      </c>
    </row>
    <row r="52" spans="1:25" ht="23.15" customHeight="1">
      <c r="B52" s="456"/>
      <c r="C52" s="456"/>
      <c r="D52" s="456"/>
      <c r="E52" s="441"/>
      <c r="F52" s="441"/>
      <c r="G52" s="441"/>
      <c r="H52" s="12" t="s">
        <v>35</v>
      </c>
      <c r="I52" s="15"/>
      <c r="J52" s="15" t="s">
        <v>35</v>
      </c>
      <c r="K52" s="15"/>
      <c r="L52" s="15"/>
      <c r="M52" s="15"/>
      <c r="N52" s="15"/>
      <c r="O52" s="15"/>
      <c r="P52" s="15"/>
      <c r="Q52" s="15"/>
      <c r="R52" s="13"/>
      <c r="S52" s="15"/>
      <c r="T52" s="15"/>
      <c r="U52" s="14">
        <f>COUNTIF(I52:T52,H52)</f>
        <v>1</v>
      </c>
      <c r="V52" s="441"/>
      <c r="X52" s="2"/>
    </row>
    <row r="53" spans="1:25" ht="30" customHeight="1">
      <c r="B53" s="456" t="s">
        <v>117</v>
      </c>
      <c r="C53" s="456"/>
      <c r="D53" s="456"/>
      <c r="E53" s="441" t="s">
        <v>220</v>
      </c>
      <c r="F53" s="441" t="s">
        <v>256</v>
      </c>
      <c r="G53" s="441" t="s">
        <v>52</v>
      </c>
      <c r="H53" s="12" t="s">
        <v>34</v>
      </c>
      <c r="I53" s="13" t="s">
        <v>50</v>
      </c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4">
        <f t="shared" si="0"/>
        <v>1</v>
      </c>
      <c r="V53" s="441"/>
      <c r="W53" s="1" t="s">
        <v>53</v>
      </c>
      <c r="X53" s="2">
        <v>3.5</v>
      </c>
      <c r="Y53" s="1" t="s">
        <v>55</v>
      </c>
    </row>
    <row r="54" spans="1:25" ht="30" customHeight="1">
      <c r="B54" s="456"/>
      <c r="C54" s="456"/>
      <c r="D54" s="456"/>
      <c r="E54" s="441"/>
      <c r="F54" s="441"/>
      <c r="G54" s="441"/>
      <c r="H54" s="12" t="s">
        <v>35</v>
      </c>
      <c r="I54" s="15" t="s">
        <v>35</v>
      </c>
      <c r="J54" s="15"/>
      <c r="K54" s="15"/>
      <c r="L54" s="15"/>
      <c r="M54" s="15"/>
      <c r="N54" s="15"/>
      <c r="O54" s="15"/>
      <c r="P54" s="15"/>
      <c r="Q54" s="15"/>
      <c r="R54" s="13"/>
      <c r="S54" s="15"/>
      <c r="T54" s="15"/>
      <c r="U54" s="14">
        <f t="shared" si="0"/>
        <v>1</v>
      </c>
      <c r="V54" s="441"/>
      <c r="X54" s="2"/>
    </row>
    <row r="55" spans="1:25" ht="16.149999999999999" customHeight="1">
      <c r="B55" s="456" t="s">
        <v>120</v>
      </c>
      <c r="C55" s="456"/>
      <c r="D55" s="456"/>
      <c r="E55" s="441" t="s">
        <v>220</v>
      </c>
      <c r="F55" s="441" t="s">
        <v>249</v>
      </c>
      <c r="G55" s="441" t="s">
        <v>80</v>
      </c>
      <c r="H55" s="12" t="s">
        <v>34</v>
      </c>
      <c r="I55" s="13" t="s">
        <v>50</v>
      </c>
      <c r="J55" s="13" t="s">
        <v>50</v>
      </c>
      <c r="K55" s="13" t="s">
        <v>50</v>
      </c>
      <c r="L55" s="13" t="s">
        <v>50</v>
      </c>
      <c r="M55" s="13" t="s">
        <v>50</v>
      </c>
      <c r="N55" s="13" t="s">
        <v>50</v>
      </c>
      <c r="O55" s="13" t="s">
        <v>50</v>
      </c>
      <c r="P55" s="13" t="s">
        <v>50</v>
      </c>
      <c r="Q55" s="13" t="s">
        <v>50</v>
      </c>
      <c r="R55" s="13" t="s">
        <v>50</v>
      </c>
      <c r="S55" s="13" t="s">
        <v>50</v>
      </c>
      <c r="T55" s="13" t="s">
        <v>50</v>
      </c>
      <c r="U55" s="14">
        <f t="shared" si="0"/>
        <v>12</v>
      </c>
      <c r="V55" s="441" t="s">
        <v>183</v>
      </c>
      <c r="W55" s="1" t="s">
        <v>169</v>
      </c>
      <c r="X55" s="2"/>
    </row>
    <row r="56" spans="1:25" ht="16.149999999999999" customHeight="1">
      <c r="B56" s="456"/>
      <c r="C56" s="456"/>
      <c r="D56" s="456"/>
      <c r="E56" s="441"/>
      <c r="F56" s="441"/>
      <c r="G56" s="441"/>
      <c r="H56" s="12" t="s">
        <v>35</v>
      </c>
      <c r="I56" s="15" t="s">
        <v>35</v>
      </c>
      <c r="J56" s="15" t="s">
        <v>35</v>
      </c>
      <c r="K56" s="15"/>
      <c r="L56" s="15"/>
      <c r="M56" s="15"/>
      <c r="N56" s="15"/>
      <c r="O56" s="15"/>
      <c r="P56" s="15"/>
      <c r="Q56" s="15"/>
      <c r="R56" s="13"/>
      <c r="S56" s="15"/>
      <c r="T56" s="15"/>
      <c r="U56" s="14">
        <f t="shared" si="0"/>
        <v>2</v>
      </c>
      <c r="V56" s="441"/>
      <c r="X56" s="2"/>
    </row>
    <row r="57" spans="1:25">
      <c r="B57" s="456" t="s">
        <v>118</v>
      </c>
      <c r="C57" s="456"/>
      <c r="D57" s="456"/>
      <c r="E57" s="441" t="s">
        <v>220</v>
      </c>
      <c r="F57" s="441" t="s">
        <v>255</v>
      </c>
      <c r="G57" s="441" t="s">
        <v>80</v>
      </c>
      <c r="H57" s="12" t="s">
        <v>34</v>
      </c>
      <c r="I57" s="13"/>
      <c r="J57" s="13"/>
      <c r="K57" s="13" t="s">
        <v>50</v>
      </c>
      <c r="L57" s="13" t="s">
        <v>50</v>
      </c>
      <c r="M57" s="13" t="s">
        <v>50</v>
      </c>
      <c r="N57" s="13" t="s">
        <v>50</v>
      </c>
      <c r="O57" s="13" t="s">
        <v>50</v>
      </c>
      <c r="P57" s="13" t="s">
        <v>50</v>
      </c>
      <c r="Q57" s="13" t="s">
        <v>50</v>
      </c>
      <c r="R57" s="13" t="s">
        <v>50</v>
      </c>
      <c r="S57" s="13" t="s">
        <v>50</v>
      </c>
      <c r="T57" s="13" t="s">
        <v>50</v>
      </c>
      <c r="U57" s="14">
        <f t="shared" si="0"/>
        <v>10</v>
      </c>
      <c r="V57" s="441"/>
      <c r="W57" s="1" t="s">
        <v>53</v>
      </c>
      <c r="X57" s="2">
        <v>3.6</v>
      </c>
      <c r="Y57" s="1" t="s">
        <v>54</v>
      </c>
    </row>
    <row r="58" spans="1:25">
      <c r="B58" s="456"/>
      <c r="C58" s="456"/>
      <c r="D58" s="456"/>
      <c r="E58" s="441"/>
      <c r="F58" s="441"/>
      <c r="G58" s="441"/>
      <c r="H58" s="12" t="s">
        <v>35</v>
      </c>
      <c r="I58" s="15"/>
      <c r="J58" s="15"/>
      <c r="K58" s="15"/>
      <c r="L58" s="15"/>
      <c r="M58" s="15"/>
      <c r="N58" s="15"/>
      <c r="O58" s="15"/>
      <c r="P58" s="15"/>
      <c r="Q58" s="15"/>
      <c r="R58" s="13"/>
      <c r="S58" s="15"/>
      <c r="T58" s="15"/>
      <c r="U58" s="14">
        <f t="shared" si="0"/>
        <v>0</v>
      </c>
      <c r="V58" s="441"/>
      <c r="X58" s="2"/>
    </row>
    <row r="59" spans="1:25" ht="28.5" customHeight="1">
      <c r="B59" s="456" t="s">
        <v>119</v>
      </c>
      <c r="C59" s="456"/>
      <c r="D59" s="456"/>
      <c r="E59" s="441" t="s">
        <v>220</v>
      </c>
      <c r="F59" s="441" t="s">
        <v>255</v>
      </c>
      <c r="G59" s="441" t="s">
        <v>80</v>
      </c>
      <c r="H59" s="12" t="s">
        <v>34</v>
      </c>
      <c r="I59" s="13" t="s">
        <v>50</v>
      </c>
      <c r="J59" s="13" t="s">
        <v>50</v>
      </c>
      <c r="K59" s="13" t="s">
        <v>50</v>
      </c>
      <c r="L59" s="13" t="s">
        <v>50</v>
      </c>
      <c r="M59" s="13" t="s">
        <v>50</v>
      </c>
      <c r="N59" s="13" t="s">
        <v>50</v>
      </c>
      <c r="O59" s="13" t="s">
        <v>50</v>
      </c>
      <c r="P59" s="13" t="s">
        <v>50</v>
      </c>
      <c r="Q59" s="13" t="s">
        <v>50</v>
      </c>
      <c r="R59" s="13" t="s">
        <v>50</v>
      </c>
      <c r="S59" s="13" t="s">
        <v>50</v>
      </c>
      <c r="T59" s="13" t="s">
        <v>50</v>
      </c>
      <c r="U59" s="14">
        <f t="shared" si="0"/>
        <v>12</v>
      </c>
      <c r="V59" s="441"/>
      <c r="W59" s="1" t="s">
        <v>53</v>
      </c>
      <c r="X59" s="2">
        <v>3.7</v>
      </c>
      <c r="Y59" s="1" t="s">
        <v>178</v>
      </c>
    </row>
    <row r="60" spans="1:25" ht="28.5" customHeight="1">
      <c r="B60" s="456"/>
      <c r="C60" s="456"/>
      <c r="D60" s="456"/>
      <c r="E60" s="441"/>
      <c r="F60" s="441"/>
      <c r="G60" s="441"/>
      <c r="H60" s="12" t="s">
        <v>35</v>
      </c>
      <c r="I60" s="15" t="s">
        <v>35</v>
      </c>
      <c r="J60" s="15" t="s">
        <v>35</v>
      </c>
      <c r="K60" s="15"/>
      <c r="L60" s="15"/>
      <c r="M60" s="15"/>
      <c r="N60" s="15"/>
      <c r="O60" s="15"/>
      <c r="P60" s="15"/>
      <c r="Q60" s="15"/>
      <c r="R60" s="13"/>
      <c r="S60" s="15"/>
      <c r="T60" s="15"/>
      <c r="U60" s="14">
        <f t="shared" si="0"/>
        <v>2</v>
      </c>
      <c r="V60" s="441"/>
      <c r="X60" s="2"/>
    </row>
    <row r="61" spans="1:25">
      <c r="A61" s="1">
        <v>3</v>
      </c>
      <c r="B61" s="439" t="s">
        <v>121</v>
      </c>
      <c r="C61" s="439"/>
      <c r="D61" s="439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32"/>
    </row>
    <row r="62" spans="1:25">
      <c r="B62" s="456" t="s">
        <v>122</v>
      </c>
      <c r="C62" s="456"/>
      <c r="D62" s="456"/>
      <c r="E62" s="441" t="s">
        <v>220</v>
      </c>
      <c r="F62" s="441" t="s">
        <v>257</v>
      </c>
      <c r="G62" s="441" t="s">
        <v>52</v>
      </c>
      <c r="H62" s="12" t="s">
        <v>34</v>
      </c>
      <c r="I62" s="13"/>
      <c r="J62" s="13"/>
      <c r="K62" s="13" t="s">
        <v>50</v>
      </c>
      <c r="L62" s="13"/>
      <c r="M62" s="13"/>
      <c r="N62" s="13"/>
      <c r="O62" s="13"/>
      <c r="P62" s="13"/>
      <c r="Q62" s="13" t="s">
        <v>50</v>
      </c>
      <c r="R62" s="13"/>
      <c r="S62" s="13"/>
      <c r="T62" s="13"/>
      <c r="U62" s="14">
        <f t="shared" si="0"/>
        <v>2</v>
      </c>
      <c r="V62" s="441"/>
      <c r="W62" s="1" t="s">
        <v>53</v>
      </c>
      <c r="X62" s="2">
        <v>5.0999999999999996</v>
      </c>
      <c r="Y62" s="1" t="s">
        <v>180</v>
      </c>
    </row>
    <row r="63" spans="1:25">
      <c r="B63" s="456"/>
      <c r="C63" s="456"/>
      <c r="D63" s="456"/>
      <c r="E63" s="441"/>
      <c r="F63" s="441"/>
      <c r="G63" s="441"/>
      <c r="H63" s="12" t="s">
        <v>35</v>
      </c>
      <c r="I63" s="15"/>
      <c r="J63" s="15"/>
      <c r="K63" s="15"/>
      <c r="L63" s="15"/>
      <c r="M63" s="15"/>
      <c r="N63" s="15"/>
      <c r="O63" s="15"/>
      <c r="P63" s="15"/>
      <c r="Q63" s="15"/>
      <c r="R63" s="13"/>
      <c r="S63" s="15"/>
      <c r="T63" s="15"/>
      <c r="U63" s="14">
        <f t="shared" si="0"/>
        <v>0</v>
      </c>
      <c r="V63" s="441"/>
      <c r="X63" s="2"/>
    </row>
    <row r="64" spans="1:25">
      <c r="B64" s="456" t="s">
        <v>123</v>
      </c>
      <c r="C64" s="456"/>
      <c r="D64" s="456"/>
      <c r="E64" s="441" t="s">
        <v>220</v>
      </c>
      <c r="F64" s="441" t="s">
        <v>258</v>
      </c>
      <c r="G64" s="441" t="s">
        <v>124</v>
      </c>
      <c r="H64" s="12" t="s">
        <v>34</v>
      </c>
      <c r="I64" s="13" t="s">
        <v>50</v>
      </c>
      <c r="J64" s="13" t="s">
        <v>50</v>
      </c>
      <c r="K64" s="13" t="s">
        <v>50</v>
      </c>
      <c r="L64" s="13" t="s">
        <v>50</v>
      </c>
      <c r="M64" s="13" t="s">
        <v>50</v>
      </c>
      <c r="N64" s="13" t="s">
        <v>50</v>
      </c>
      <c r="O64" s="13" t="s">
        <v>50</v>
      </c>
      <c r="P64" s="13" t="s">
        <v>50</v>
      </c>
      <c r="Q64" s="13" t="s">
        <v>50</v>
      </c>
      <c r="R64" s="13" t="s">
        <v>50</v>
      </c>
      <c r="S64" s="13" t="s">
        <v>50</v>
      </c>
      <c r="T64" s="13" t="s">
        <v>50</v>
      </c>
      <c r="U64" s="14">
        <f t="shared" si="0"/>
        <v>12</v>
      </c>
      <c r="V64" s="441"/>
      <c r="W64" s="1" t="s">
        <v>53</v>
      </c>
      <c r="X64" s="2">
        <v>5.2</v>
      </c>
      <c r="Y64" s="1" t="s">
        <v>176</v>
      </c>
    </row>
    <row r="65" spans="1:26">
      <c r="B65" s="456"/>
      <c r="C65" s="456"/>
      <c r="D65" s="456"/>
      <c r="E65" s="441"/>
      <c r="F65" s="441"/>
      <c r="G65" s="441"/>
      <c r="H65" s="12" t="s">
        <v>35</v>
      </c>
      <c r="I65" s="15" t="s">
        <v>35</v>
      </c>
      <c r="J65" s="15" t="s">
        <v>35</v>
      </c>
      <c r="K65" s="15"/>
      <c r="L65" s="15"/>
      <c r="M65" s="15"/>
      <c r="N65" s="15"/>
      <c r="O65" s="15"/>
      <c r="P65" s="15"/>
      <c r="Q65" s="15"/>
      <c r="R65" s="13"/>
      <c r="S65" s="15"/>
      <c r="T65" s="15"/>
      <c r="U65" s="14">
        <f t="shared" si="0"/>
        <v>2</v>
      </c>
      <c r="V65" s="441"/>
      <c r="X65" s="2"/>
    </row>
    <row r="66" spans="1:26">
      <c r="B66" s="456" t="s">
        <v>175</v>
      </c>
      <c r="C66" s="456"/>
      <c r="D66" s="456"/>
      <c r="E66" s="441" t="s">
        <v>220</v>
      </c>
      <c r="F66" s="441" t="s">
        <v>258</v>
      </c>
      <c r="G66" s="441" t="s">
        <v>124</v>
      </c>
      <c r="H66" s="12" t="s">
        <v>34</v>
      </c>
      <c r="I66" s="13" t="s">
        <v>50</v>
      </c>
      <c r="J66" s="13" t="s">
        <v>50</v>
      </c>
      <c r="K66" s="13" t="s">
        <v>50</v>
      </c>
      <c r="L66" s="13" t="s">
        <v>50</v>
      </c>
      <c r="M66" s="13" t="s">
        <v>50</v>
      </c>
      <c r="N66" s="13" t="s">
        <v>50</v>
      </c>
      <c r="O66" s="13" t="s">
        <v>50</v>
      </c>
      <c r="P66" s="13" t="s">
        <v>50</v>
      </c>
      <c r="Q66" s="13" t="s">
        <v>50</v>
      </c>
      <c r="R66" s="13" t="s">
        <v>50</v>
      </c>
      <c r="S66" s="13" t="s">
        <v>50</v>
      </c>
      <c r="T66" s="13" t="s">
        <v>50</v>
      </c>
      <c r="U66" s="14">
        <f t="shared" si="0"/>
        <v>12</v>
      </c>
      <c r="V66" s="441" t="s">
        <v>241</v>
      </c>
      <c r="W66" s="1" t="s">
        <v>169</v>
      </c>
      <c r="X66" s="2"/>
    </row>
    <row r="67" spans="1:26">
      <c r="B67" s="456"/>
      <c r="C67" s="456"/>
      <c r="D67" s="456"/>
      <c r="E67" s="441"/>
      <c r="F67" s="441"/>
      <c r="G67" s="441"/>
      <c r="H67" s="12" t="s">
        <v>35</v>
      </c>
      <c r="I67" s="15" t="s">
        <v>35</v>
      </c>
      <c r="J67" s="15" t="s">
        <v>35</v>
      </c>
      <c r="K67" s="15"/>
      <c r="L67" s="15"/>
      <c r="M67" s="15"/>
      <c r="N67" s="15"/>
      <c r="O67" s="15"/>
      <c r="P67" s="15"/>
      <c r="Q67" s="15"/>
      <c r="R67" s="13"/>
      <c r="S67" s="15"/>
      <c r="T67" s="15"/>
      <c r="U67" s="14">
        <f t="shared" si="0"/>
        <v>2</v>
      </c>
      <c r="V67" s="441"/>
      <c r="X67" s="2"/>
    </row>
    <row r="68" spans="1:26">
      <c r="A68" s="1">
        <v>4</v>
      </c>
      <c r="B68" s="457" t="s">
        <v>125</v>
      </c>
      <c r="C68" s="458"/>
      <c r="D68" s="459"/>
      <c r="E68" s="4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32"/>
      <c r="X68" s="2"/>
    </row>
    <row r="69" spans="1:26" ht="27.65" customHeight="1">
      <c r="B69" s="460" t="s">
        <v>171</v>
      </c>
      <c r="C69" s="460"/>
      <c r="D69" s="460"/>
      <c r="E69" s="441" t="s">
        <v>220</v>
      </c>
      <c r="F69" s="441" t="s">
        <v>259</v>
      </c>
      <c r="G69" s="441" t="s">
        <v>128</v>
      </c>
      <c r="H69" s="12" t="s">
        <v>34</v>
      </c>
      <c r="I69" s="13"/>
      <c r="J69" s="13" t="s">
        <v>50</v>
      </c>
      <c r="K69" s="13" t="s">
        <v>50</v>
      </c>
      <c r="L69" s="13"/>
      <c r="M69" s="13"/>
      <c r="N69" s="13"/>
      <c r="O69" s="13"/>
      <c r="P69" s="13"/>
      <c r="Q69" s="13"/>
      <c r="R69" s="13"/>
      <c r="S69" s="13"/>
      <c r="T69" s="13"/>
      <c r="U69" s="14">
        <f>COUNTIF(I69:T69,H69)</f>
        <v>2</v>
      </c>
      <c r="V69" s="441"/>
      <c r="W69" s="1" t="s">
        <v>169</v>
      </c>
      <c r="X69" s="2"/>
    </row>
    <row r="70" spans="1:26" ht="27.65" customHeight="1">
      <c r="B70" s="460"/>
      <c r="C70" s="460"/>
      <c r="D70" s="460"/>
      <c r="E70" s="441"/>
      <c r="F70" s="441"/>
      <c r="G70" s="441"/>
      <c r="H70" s="12" t="s">
        <v>35</v>
      </c>
      <c r="I70" s="15"/>
      <c r="J70" s="15" t="s">
        <v>35</v>
      </c>
      <c r="K70" s="15"/>
      <c r="L70" s="15"/>
      <c r="M70" s="15"/>
      <c r="N70" s="15"/>
      <c r="O70" s="15"/>
      <c r="P70" s="15"/>
      <c r="Q70" s="15"/>
      <c r="R70" s="13"/>
      <c r="S70" s="15"/>
      <c r="T70" s="15"/>
      <c r="U70" s="14">
        <f>COUNTIF(I70:T70,H70)</f>
        <v>1</v>
      </c>
      <c r="V70" s="441"/>
      <c r="X70" s="2"/>
    </row>
    <row r="71" spans="1:26" ht="39.65" customHeight="1">
      <c r="B71" s="460" t="s">
        <v>126</v>
      </c>
      <c r="C71" s="460"/>
      <c r="D71" s="460"/>
      <c r="E71" s="441" t="s">
        <v>220</v>
      </c>
      <c r="F71" s="441" t="s">
        <v>249</v>
      </c>
      <c r="G71" s="441" t="s">
        <v>128</v>
      </c>
      <c r="H71" s="12" t="s">
        <v>34</v>
      </c>
      <c r="I71" s="13"/>
      <c r="J71" s="13" t="s">
        <v>50</v>
      </c>
      <c r="K71" s="13" t="s">
        <v>50</v>
      </c>
      <c r="L71" s="13"/>
      <c r="M71" s="13"/>
      <c r="N71" s="13"/>
      <c r="O71" s="13"/>
      <c r="P71" s="13"/>
      <c r="Q71" s="13"/>
      <c r="R71" s="13"/>
      <c r="S71" s="13"/>
      <c r="T71" s="13"/>
      <c r="U71" s="14">
        <f t="shared" si="0"/>
        <v>2</v>
      </c>
      <c r="V71" s="441" t="s">
        <v>242</v>
      </c>
      <c r="W71" s="1" t="s">
        <v>53</v>
      </c>
      <c r="X71" s="2">
        <v>6.1</v>
      </c>
      <c r="Y71" s="1" t="s">
        <v>55</v>
      </c>
    </row>
    <row r="72" spans="1:26" ht="39.65" customHeight="1">
      <c r="B72" s="460"/>
      <c r="C72" s="460"/>
      <c r="D72" s="460"/>
      <c r="E72" s="441"/>
      <c r="F72" s="441"/>
      <c r="G72" s="441"/>
      <c r="H72" s="12" t="s">
        <v>35</v>
      </c>
      <c r="I72" s="15"/>
      <c r="J72" s="15" t="s">
        <v>35</v>
      </c>
      <c r="K72" s="15"/>
      <c r="L72" s="15"/>
      <c r="M72" s="15"/>
      <c r="N72" s="15"/>
      <c r="O72" s="15"/>
      <c r="P72" s="15"/>
      <c r="Q72" s="15"/>
      <c r="R72" s="13"/>
      <c r="S72" s="15"/>
      <c r="T72" s="15"/>
      <c r="U72" s="14">
        <f t="shared" si="0"/>
        <v>1</v>
      </c>
      <c r="V72" s="441"/>
      <c r="X72" s="2"/>
    </row>
    <row r="73" spans="1:26" ht="35.65" customHeight="1">
      <c r="B73" s="460" t="s">
        <v>127</v>
      </c>
      <c r="C73" s="460"/>
      <c r="D73" s="460"/>
      <c r="E73" s="441" t="s">
        <v>220</v>
      </c>
      <c r="F73" s="441" t="s">
        <v>249</v>
      </c>
      <c r="G73" s="441" t="s">
        <v>128</v>
      </c>
      <c r="H73" s="12" t="s">
        <v>34</v>
      </c>
      <c r="I73" s="13"/>
      <c r="J73" s="13"/>
      <c r="K73" s="13"/>
      <c r="L73" s="13" t="s">
        <v>50</v>
      </c>
      <c r="M73" s="13" t="s">
        <v>50</v>
      </c>
      <c r="N73" s="13"/>
      <c r="O73" s="13"/>
      <c r="P73" s="13"/>
      <c r="Q73" s="13"/>
      <c r="R73" s="13"/>
      <c r="S73" s="13"/>
      <c r="T73" s="13"/>
      <c r="U73" s="14">
        <f t="shared" si="0"/>
        <v>2</v>
      </c>
      <c r="V73" s="441"/>
      <c r="W73" s="1" t="s">
        <v>53</v>
      </c>
      <c r="X73" s="2">
        <v>6.2</v>
      </c>
      <c r="Y73" s="1" t="s">
        <v>55</v>
      </c>
      <c r="Z73" s="1" t="s">
        <v>169</v>
      </c>
    </row>
    <row r="74" spans="1:26" ht="35.65" customHeight="1">
      <c r="B74" s="460"/>
      <c r="C74" s="460"/>
      <c r="D74" s="460"/>
      <c r="E74" s="441"/>
      <c r="F74" s="441"/>
      <c r="G74" s="441"/>
      <c r="H74" s="12" t="s">
        <v>35</v>
      </c>
      <c r="I74" s="15"/>
      <c r="J74" s="15"/>
      <c r="K74" s="15"/>
      <c r="L74" s="15"/>
      <c r="M74" s="15"/>
      <c r="N74" s="15"/>
      <c r="O74" s="15"/>
      <c r="P74" s="15"/>
      <c r="Q74" s="15"/>
      <c r="R74" s="13"/>
      <c r="S74" s="15"/>
      <c r="T74" s="15"/>
      <c r="U74" s="14">
        <f t="shared" si="0"/>
        <v>0</v>
      </c>
      <c r="V74" s="441"/>
      <c r="X74" s="2"/>
    </row>
    <row r="75" spans="1:26" ht="34.5" customHeight="1">
      <c r="B75" s="461" t="s">
        <v>184</v>
      </c>
      <c r="C75" s="462"/>
      <c r="D75" s="463"/>
      <c r="E75" s="441" t="s">
        <v>224</v>
      </c>
      <c r="F75" s="441" t="s">
        <v>249</v>
      </c>
      <c r="G75" s="441" t="s">
        <v>52</v>
      </c>
      <c r="H75" s="12" t="s">
        <v>34</v>
      </c>
      <c r="I75" s="13"/>
      <c r="J75" s="13"/>
      <c r="K75" s="13"/>
      <c r="L75" s="13" t="s">
        <v>50</v>
      </c>
      <c r="M75" s="13" t="s">
        <v>50</v>
      </c>
      <c r="N75" s="13" t="s">
        <v>50</v>
      </c>
      <c r="O75" s="13"/>
      <c r="P75" s="13"/>
      <c r="Q75" s="13"/>
      <c r="R75" s="13"/>
      <c r="S75" s="13"/>
      <c r="T75" s="13"/>
      <c r="U75" s="14">
        <f t="shared" si="0"/>
        <v>3</v>
      </c>
      <c r="V75" s="39"/>
      <c r="W75" s="1" t="s">
        <v>53</v>
      </c>
      <c r="X75" s="2">
        <v>6.3</v>
      </c>
      <c r="Y75" s="1" t="s">
        <v>55</v>
      </c>
    </row>
    <row r="76" spans="1:26" ht="34.5" customHeight="1">
      <c r="B76" s="464"/>
      <c r="C76" s="465"/>
      <c r="D76" s="466"/>
      <c r="E76" s="441"/>
      <c r="F76" s="441"/>
      <c r="G76" s="441"/>
      <c r="H76" s="12" t="s">
        <v>35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4">
        <f t="shared" si="0"/>
        <v>0</v>
      </c>
      <c r="V76" s="39"/>
      <c r="X76" s="2"/>
    </row>
    <row r="77" spans="1:26">
      <c r="A77" s="1">
        <v>5</v>
      </c>
      <c r="B77" s="439" t="s">
        <v>129</v>
      </c>
      <c r="C77" s="439"/>
      <c r="D77" s="439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32"/>
      <c r="X77" s="2"/>
    </row>
    <row r="78" spans="1:26">
      <c r="B78" s="460" t="s">
        <v>131</v>
      </c>
      <c r="C78" s="460"/>
      <c r="D78" s="460"/>
      <c r="E78" s="441" t="s">
        <v>224</v>
      </c>
      <c r="F78" s="467" t="s">
        <v>253</v>
      </c>
      <c r="G78" s="441" t="s">
        <v>132</v>
      </c>
      <c r="H78" s="12" t="s">
        <v>34</v>
      </c>
      <c r="I78" s="13"/>
      <c r="J78" s="13" t="s">
        <v>50</v>
      </c>
      <c r="K78" s="13" t="s">
        <v>50</v>
      </c>
      <c r="L78" s="13"/>
      <c r="M78" s="13"/>
      <c r="N78" s="13"/>
      <c r="O78" s="13"/>
      <c r="P78" s="13"/>
      <c r="Q78" s="13"/>
      <c r="R78" s="13"/>
      <c r="S78" s="13"/>
      <c r="T78" s="13"/>
      <c r="U78" s="14">
        <f>COUNTIF(I78:T78,H78)</f>
        <v>2</v>
      </c>
      <c r="V78" s="441"/>
    </row>
    <row r="79" spans="1:26">
      <c r="B79" s="460"/>
      <c r="C79" s="460"/>
      <c r="D79" s="460"/>
      <c r="E79" s="441"/>
      <c r="F79" s="467"/>
      <c r="G79" s="441"/>
      <c r="H79" s="12" t="s">
        <v>35</v>
      </c>
      <c r="I79" s="15"/>
      <c r="J79" s="15" t="s">
        <v>35</v>
      </c>
      <c r="K79" s="15"/>
      <c r="L79" s="15"/>
      <c r="M79" s="15"/>
      <c r="N79" s="15"/>
      <c r="O79" s="15"/>
      <c r="P79" s="15"/>
      <c r="Q79" s="15"/>
      <c r="R79" s="13"/>
      <c r="S79" s="15"/>
      <c r="T79" s="15"/>
      <c r="U79" s="14">
        <f>COUNTIF(I79:T79,H79)</f>
        <v>1</v>
      </c>
      <c r="V79" s="441"/>
    </row>
    <row r="80" spans="1:26" ht="18.649999999999999" customHeight="1">
      <c r="B80" s="460" t="s">
        <v>130</v>
      </c>
      <c r="C80" s="460"/>
      <c r="D80" s="460"/>
      <c r="E80" s="441" t="s">
        <v>220</v>
      </c>
      <c r="F80" s="441" t="s">
        <v>249</v>
      </c>
      <c r="G80" s="441" t="s">
        <v>52</v>
      </c>
      <c r="H80" s="12" t="s">
        <v>34</v>
      </c>
      <c r="I80" s="13"/>
      <c r="J80" s="13"/>
      <c r="K80" s="13" t="s">
        <v>50</v>
      </c>
      <c r="L80" s="13" t="s">
        <v>50</v>
      </c>
      <c r="M80" s="13"/>
      <c r="N80" s="13"/>
      <c r="O80" s="13"/>
      <c r="P80" s="13"/>
      <c r="Q80" s="13"/>
      <c r="R80" s="13"/>
      <c r="S80" s="13"/>
      <c r="T80" s="13"/>
      <c r="U80" s="14">
        <f t="shared" si="0"/>
        <v>2</v>
      </c>
      <c r="V80" s="441"/>
      <c r="W80" s="1" t="s">
        <v>53</v>
      </c>
      <c r="X80" s="2">
        <v>7.1</v>
      </c>
      <c r="Y80" s="1" t="s">
        <v>55</v>
      </c>
    </row>
    <row r="81" spans="1:25" ht="18.649999999999999" customHeight="1">
      <c r="B81" s="460"/>
      <c r="C81" s="460"/>
      <c r="D81" s="460"/>
      <c r="E81" s="441"/>
      <c r="F81" s="441"/>
      <c r="G81" s="441"/>
      <c r="H81" s="12" t="s">
        <v>35</v>
      </c>
      <c r="I81" s="15"/>
      <c r="J81" s="15"/>
      <c r="K81" s="15"/>
      <c r="L81" s="15"/>
      <c r="M81" s="15"/>
      <c r="N81" s="15"/>
      <c r="O81" s="15"/>
      <c r="P81" s="15"/>
      <c r="Q81" s="15"/>
      <c r="R81" s="13"/>
      <c r="S81" s="15"/>
      <c r="T81" s="15"/>
      <c r="U81" s="14">
        <f t="shared" si="0"/>
        <v>0</v>
      </c>
      <c r="V81" s="441"/>
      <c r="X81" s="2"/>
    </row>
    <row r="82" spans="1:25">
      <c r="B82" s="460" t="s">
        <v>243</v>
      </c>
      <c r="C82" s="460"/>
      <c r="D82" s="460"/>
      <c r="E82" s="441" t="s">
        <v>220</v>
      </c>
      <c r="F82" s="441" t="s">
        <v>250</v>
      </c>
      <c r="G82" s="441" t="s">
        <v>52</v>
      </c>
      <c r="H82" s="12" t="s">
        <v>34</v>
      </c>
      <c r="I82" s="13"/>
      <c r="J82" s="13"/>
      <c r="K82" s="13" t="s">
        <v>50</v>
      </c>
      <c r="L82" s="13" t="s">
        <v>50</v>
      </c>
      <c r="M82" s="13"/>
      <c r="N82" s="13"/>
      <c r="O82" s="13"/>
      <c r="P82" s="13"/>
      <c r="Q82" s="13"/>
      <c r="R82" s="13"/>
      <c r="S82" s="13"/>
      <c r="T82" s="13"/>
      <c r="U82" s="14">
        <f t="shared" si="0"/>
        <v>2</v>
      </c>
      <c r="V82" s="441"/>
      <c r="W82" s="1" t="s">
        <v>53</v>
      </c>
      <c r="X82" s="2">
        <v>7.2</v>
      </c>
      <c r="Y82" s="1" t="s">
        <v>55</v>
      </c>
    </row>
    <row r="83" spans="1:25">
      <c r="B83" s="460"/>
      <c r="C83" s="460"/>
      <c r="D83" s="460"/>
      <c r="E83" s="441"/>
      <c r="F83" s="441"/>
      <c r="G83" s="441"/>
      <c r="H83" s="12" t="s">
        <v>35</v>
      </c>
      <c r="I83" s="15"/>
      <c r="J83" s="15"/>
      <c r="K83" s="15"/>
      <c r="L83" s="15"/>
      <c r="M83" s="15"/>
      <c r="N83" s="15"/>
      <c r="O83" s="15"/>
      <c r="P83" s="15"/>
      <c r="Q83" s="15"/>
      <c r="R83" s="13"/>
      <c r="S83" s="15"/>
      <c r="T83" s="15"/>
      <c r="U83" s="14">
        <f t="shared" si="0"/>
        <v>0</v>
      </c>
      <c r="V83" s="441"/>
      <c r="X83" s="2"/>
    </row>
    <row r="84" spans="1:25">
      <c r="B84" s="460" t="s">
        <v>185</v>
      </c>
      <c r="C84" s="460"/>
      <c r="D84" s="460"/>
      <c r="E84" s="441" t="s">
        <v>220</v>
      </c>
      <c r="F84" s="441" t="s">
        <v>260</v>
      </c>
      <c r="G84" s="441" t="s">
        <v>147</v>
      </c>
      <c r="H84" s="12" t="s">
        <v>34</v>
      </c>
      <c r="I84" s="13" t="s">
        <v>50</v>
      </c>
      <c r="J84" s="13" t="s">
        <v>50</v>
      </c>
      <c r="K84" s="13" t="s">
        <v>50</v>
      </c>
      <c r="L84" s="13" t="s">
        <v>50</v>
      </c>
      <c r="M84" s="13" t="s">
        <v>50</v>
      </c>
      <c r="N84" s="13" t="s">
        <v>50</v>
      </c>
      <c r="O84" s="13" t="s">
        <v>50</v>
      </c>
      <c r="P84" s="13" t="s">
        <v>50</v>
      </c>
      <c r="Q84" s="13" t="s">
        <v>50</v>
      </c>
      <c r="R84" s="13" t="s">
        <v>50</v>
      </c>
      <c r="S84" s="13" t="s">
        <v>50</v>
      </c>
      <c r="T84" s="13" t="s">
        <v>50</v>
      </c>
      <c r="U84" s="14">
        <f t="shared" si="0"/>
        <v>12</v>
      </c>
      <c r="V84" s="441"/>
      <c r="W84" s="1" t="s">
        <v>53</v>
      </c>
      <c r="X84" s="2">
        <v>7.3</v>
      </c>
      <c r="Y84" s="1" t="s">
        <v>176</v>
      </c>
    </row>
    <row r="85" spans="1:25">
      <c r="B85" s="460"/>
      <c r="C85" s="460"/>
      <c r="D85" s="460"/>
      <c r="E85" s="441"/>
      <c r="F85" s="441"/>
      <c r="G85" s="441"/>
      <c r="H85" s="12" t="s">
        <v>35</v>
      </c>
      <c r="I85" s="15" t="s">
        <v>246</v>
      </c>
      <c r="J85" s="15" t="s">
        <v>35</v>
      </c>
      <c r="K85" s="15"/>
      <c r="L85" s="15"/>
      <c r="M85" s="15"/>
      <c r="N85" s="15"/>
      <c r="O85" s="15"/>
      <c r="P85" s="15"/>
      <c r="Q85" s="15"/>
      <c r="R85" s="13"/>
      <c r="S85" s="15"/>
      <c r="T85" s="15"/>
      <c r="U85" s="14">
        <f t="shared" si="0"/>
        <v>2</v>
      </c>
      <c r="V85" s="441"/>
    </row>
    <row r="86" spans="1:25">
      <c r="A86" s="1">
        <v>6</v>
      </c>
      <c r="B86" s="439" t="s">
        <v>133</v>
      </c>
      <c r="C86" s="439"/>
      <c r="D86" s="439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32"/>
    </row>
    <row r="87" spans="1:25" ht="24.65" customHeight="1">
      <c r="A87" s="1" t="s">
        <v>247</v>
      </c>
      <c r="B87" s="468" t="s">
        <v>216</v>
      </c>
      <c r="C87" s="468"/>
      <c r="D87" s="468"/>
      <c r="E87" s="441" t="s">
        <v>224</v>
      </c>
      <c r="F87" s="441" t="s">
        <v>262</v>
      </c>
      <c r="G87" s="441" t="s">
        <v>52</v>
      </c>
      <c r="H87" s="12" t="s">
        <v>34</v>
      </c>
      <c r="I87" s="13" t="s">
        <v>50</v>
      </c>
      <c r="J87" s="13" t="s">
        <v>50</v>
      </c>
      <c r="K87" s="13" t="s">
        <v>50</v>
      </c>
      <c r="L87" s="13" t="s">
        <v>50</v>
      </c>
      <c r="M87" s="13" t="s">
        <v>50</v>
      </c>
      <c r="N87" s="13" t="s">
        <v>50</v>
      </c>
      <c r="O87" s="13" t="s">
        <v>50</v>
      </c>
      <c r="P87" s="13" t="s">
        <v>50</v>
      </c>
      <c r="Q87" s="13" t="s">
        <v>50</v>
      </c>
      <c r="R87" s="13" t="s">
        <v>50</v>
      </c>
      <c r="S87" s="13" t="s">
        <v>50</v>
      </c>
      <c r="T87" s="13" t="s">
        <v>50</v>
      </c>
      <c r="U87" s="14">
        <f t="shared" si="0"/>
        <v>12</v>
      </c>
      <c r="V87" s="441"/>
      <c r="W87" s="1" t="s">
        <v>53</v>
      </c>
      <c r="X87" s="1">
        <v>8.1</v>
      </c>
      <c r="Y87" s="1" t="s">
        <v>176</v>
      </c>
    </row>
    <row r="88" spans="1:25" ht="24.65" customHeight="1">
      <c r="B88" s="468"/>
      <c r="C88" s="468"/>
      <c r="D88" s="468"/>
      <c r="E88" s="441"/>
      <c r="F88" s="441"/>
      <c r="G88" s="441"/>
      <c r="H88" s="12" t="s">
        <v>35</v>
      </c>
      <c r="I88" s="15" t="s">
        <v>246</v>
      </c>
      <c r="J88" s="15" t="s">
        <v>35</v>
      </c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4">
        <f t="shared" si="0"/>
        <v>2</v>
      </c>
      <c r="V88" s="441"/>
    </row>
    <row r="89" spans="1:25" ht="26.15" customHeight="1">
      <c r="A89" s="1" t="s">
        <v>248</v>
      </c>
      <c r="B89" s="456" t="s">
        <v>134</v>
      </c>
      <c r="C89" s="456"/>
      <c r="D89" s="456"/>
      <c r="E89" s="441" t="s">
        <v>220</v>
      </c>
      <c r="F89" s="441" t="s">
        <v>250</v>
      </c>
      <c r="G89" s="441" t="s">
        <v>52</v>
      </c>
      <c r="H89" s="12" t="s">
        <v>34</v>
      </c>
      <c r="I89" s="13" t="s">
        <v>50</v>
      </c>
      <c r="J89" s="13" t="s">
        <v>50</v>
      </c>
      <c r="K89" s="13"/>
      <c r="L89" s="13"/>
      <c r="M89" s="13"/>
      <c r="N89" s="13"/>
      <c r="O89" s="13"/>
      <c r="P89" s="13"/>
      <c r="Q89" s="13"/>
      <c r="R89" s="13"/>
      <c r="S89" s="13" t="s">
        <v>50</v>
      </c>
      <c r="T89" s="13" t="s">
        <v>50</v>
      </c>
      <c r="U89" s="14">
        <f t="shared" si="0"/>
        <v>4</v>
      </c>
      <c r="V89" s="441"/>
      <c r="W89" s="1" t="s">
        <v>53</v>
      </c>
      <c r="X89" s="1">
        <v>8.1999999999999993</v>
      </c>
      <c r="Y89" s="1" t="s">
        <v>55</v>
      </c>
    </row>
    <row r="90" spans="1:25" ht="26.15" customHeight="1">
      <c r="B90" s="456"/>
      <c r="C90" s="456"/>
      <c r="D90" s="456"/>
      <c r="E90" s="441"/>
      <c r="F90" s="441"/>
      <c r="G90" s="441"/>
      <c r="H90" s="12" t="s">
        <v>35</v>
      </c>
      <c r="I90" s="15" t="s">
        <v>246</v>
      </c>
      <c r="J90" s="15" t="s">
        <v>35</v>
      </c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4">
        <f t="shared" si="0"/>
        <v>2</v>
      </c>
      <c r="V90" s="441"/>
    </row>
    <row r="91" spans="1:25" ht="27" customHeight="1">
      <c r="A91" s="1" t="s">
        <v>247</v>
      </c>
      <c r="B91" s="456" t="s">
        <v>135</v>
      </c>
      <c r="C91" s="456"/>
      <c r="D91" s="456"/>
      <c r="E91" s="441" t="s">
        <v>220</v>
      </c>
      <c r="F91" s="441" t="s">
        <v>262</v>
      </c>
      <c r="G91" s="441" t="s">
        <v>149</v>
      </c>
      <c r="H91" s="12" t="s">
        <v>34</v>
      </c>
      <c r="I91" s="13" t="s">
        <v>50</v>
      </c>
      <c r="J91" s="13" t="s">
        <v>50</v>
      </c>
      <c r="K91" s="13" t="s">
        <v>50</v>
      </c>
      <c r="L91" s="13" t="s">
        <v>50</v>
      </c>
      <c r="M91" s="13" t="s">
        <v>50</v>
      </c>
      <c r="N91" s="13" t="s">
        <v>50</v>
      </c>
      <c r="O91" s="13" t="s">
        <v>50</v>
      </c>
      <c r="P91" s="13" t="s">
        <v>50</v>
      </c>
      <c r="Q91" s="13" t="s">
        <v>50</v>
      </c>
      <c r="R91" s="13" t="s">
        <v>50</v>
      </c>
      <c r="S91" s="13" t="s">
        <v>50</v>
      </c>
      <c r="T91" s="13" t="s">
        <v>50</v>
      </c>
      <c r="U91" s="14">
        <f t="shared" si="0"/>
        <v>12</v>
      </c>
      <c r="V91" s="441" t="s">
        <v>136</v>
      </c>
      <c r="W91" s="1" t="s">
        <v>53</v>
      </c>
      <c r="X91" s="1">
        <v>8.3000000000000007</v>
      </c>
      <c r="Y91" s="1" t="s">
        <v>54</v>
      </c>
    </row>
    <row r="92" spans="1:25" ht="27" customHeight="1">
      <c r="B92" s="456"/>
      <c r="C92" s="456"/>
      <c r="D92" s="456"/>
      <c r="E92" s="441"/>
      <c r="F92" s="441"/>
      <c r="G92" s="441"/>
      <c r="H92" s="12" t="s">
        <v>35</v>
      </c>
      <c r="I92" s="15" t="s">
        <v>246</v>
      </c>
      <c r="J92" s="15" t="s">
        <v>35</v>
      </c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4">
        <f t="shared" si="0"/>
        <v>2</v>
      </c>
      <c r="V92" s="441"/>
    </row>
    <row r="93" spans="1:25" ht="13.5" hidden="1" customHeight="1">
      <c r="B93" s="469" t="s">
        <v>227</v>
      </c>
      <c r="C93" s="469"/>
      <c r="D93" s="469"/>
      <c r="E93" s="441" t="s">
        <v>220</v>
      </c>
      <c r="F93" s="467" t="s">
        <v>57</v>
      </c>
      <c r="G93" s="441" t="s">
        <v>149</v>
      </c>
      <c r="H93" s="12" t="s">
        <v>34</v>
      </c>
      <c r="I93" s="13" t="s">
        <v>50</v>
      </c>
      <c r="J93" s="13" t="s">
        <v>50</v>
      </c>
      <c r="K93" s="13" t="s">
        <v>50</v>
      </c>
      <c r="L93" s="13" t="s">
        <v>50</v>
      </c>
      <c r="M93" s="13" t="s">
        <v>50</v>
      </c>
      <c r="N93" s="13" t="s">
        <v>50</v>
      </c>
      <c r="O93" s="13" t="s">
        <v>50</v>
      </c>
      <c r="P93" s="13" t="s">
        <v>50</v>
      </c>
      <c r="Q93" s="13" t="s">
        <v>50</v>
      </c>
      <c r="R93" s="13" t="s">
        <v>50</v>
      </c>
      <c r="S93" s="13" t="s">
        <v>50</v>
      </c>
      <c r="T93" s="13" t="s">
        <v>50</v>
      </c>
      <c r="U93" s="14">
        <f t="shared" si="0"/>
        <v>12</v>
      </c>
      <c r="V93" s="39"/>
      <c r="W93" s="1" t="s">
        <v>209</v>
      </c>
    </row>
    <row r="94" spans="1:25" ht="13.5" hidden="1" customHeight="1">
      <c r="B94" s="469"/>
      <c r="C94" s="469"/>
      <c r="D94" s="469"/>
      <c r="E94" s="441"/>
      <c r="F94" s="467"/>
      <c r="G94" s="441"/>
      <c r="H94" s="12" t="s">
        <v>35</v>
      </c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4"/>
      <c r="V94" s="39"/>
    </row>
    <row r="95" spans="1:25" ht="16.149999999999999" customHeight="1">
      <c r="A95" s="1">
        <v>7</v>
      </c>
      <c r="B95" s="439" t="s">
        <v>137</v>
      </c>
      <c r="C95" s="439"/>
      <c r="D95" s="439"/>
      <c r="E95" s="40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32"/>
    </row>
    <row r="96" spans="1:25" ht="15.65" customHeight="1">
      <c r="A96" s="1" t="s">
        <v>247</v>
      </c>
      <c r="B96" s="456" t="s">
        <v>138</v>
      </c>
      <c r="C96" s="456"/>
      <c r="D96" s="456"/>
      <c r="E96" s="441" t="s">
        <v>220</v>
      </c>
      <c r="F96" s="441" t="s">
        <v>263</v>
      </c>
      <c r="G96" s="441" t="s">
        <v>52</v>
      </c>
      <c r="H96" s="12" t="s">
        <v>34</v>
      </c>
      <c r="I96" s="13" t="s">
        <v>50</v>
      </c>
      <c r="J96" s="13" t="s">
        <v>50</v>
      </c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4">
        <f t="shared" si="0"/>
        <v>2</v>
      </c>
      <c r="V96" s="441"/>
      <c r="W96" s="1" t="s">
        <v>53</v>
      </c>
      <c r="X96" s="1">
        <v>9.1</v>
      </c>
      <c r="Y96" s="1" t="s">
        <v>55</v>
      </c>
    </row>
    <row r="97" spans="1:25" ht="15.65" customHeight="1">
      <c r="B97" s="456"/>
      <c r="C97" s="456"/>
      <c r="D97" s="456"/>
      <c r="E97" s="441"/>
      <c r="F97" s="441"/>
      <c r="G97" s="441"/>
      <c r="H97" s="12" t="s">
        <v>35</v>
      </c>
      <c r="I97" s="15" t="s">
        <v>246</v>
      </c>
      <c r="J97" s="15" t="s">
        <v>35</v>
      </c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4">
        <f t="shared" si="0"/>
        <v>2</v>
      </c>
      <c r="V97" s="441"/>
    </row>
    <row r="98" spans="1:25" ht="15.65" customHeight="1">
      <c r="A98" s="1" t="s">
        <v>247</v>
      </c>
      <c r="B98" s="456" t="s">
        <v>204</v>
      </c>
      <c r="C98" s="456"/>
      <c r="D98" s="456"/>
      <c r="E98" s="441" t="s">
        <v>220</v>
      </c>
      <c r="F98" s="441" t="s">
        <v>250</v>
      </c>
      <c r="G98" s="441" t="s">
        <v>52</v>
      </c>
      <c r="H98" s="12" t="s">
        <v>34</v>
      </c>
      <c r="I98" s="15" t="s">
        <v>50</v>
      </c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4">
        <f t="shared" si="0"/>
        <v>1</v>
      </c>
      <c r="V98" s="441"/>
    </row>
    <row r="99" spans="1:25" ht="15.65" customHeight="1">
      <c r="B99" s="456"/>
      <c r="C99" s="456"/>
      <c r="D99" s="456"/>
      <c r="E99" s="441"/>
      <c r="F99" s="441"/>
      <c r="G99" s="441"/>
      <c r="H99" s="12" t="s">
        <v>35</v>
      </c>
      <c r="I99" s="15" t="s">
        <v>246</v>
      </c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4">
        <f t="shared" si="0"/>
        <v>1</v>
      </c>
      <c r="V99" s="441"/>
    </row>
    <row r="100" spans="1:25" ht="15.65" customHeight="1">
      <c r="B100" s="456" t="s">
        <v>206</v>
      </c>
      <c r="C100" s="456"/>
      <c r="D100" s="456"/>
      <c r="E100" s="441" t="s">
        <v>220</v>
      </c>
      <c r="F100" s="441" t="s">
        <v>262</v>
      </c>
      <c r="G100" s="441" t="s">
        <v>52</v>
      </c>
      <c r="H100" s="12" t="s">
        <v>34</v>
      </c>
      <c r="I100" s="15"/>
      <c r="J100" s="15" t="s">
        <v>50</v>
      </c>
      <c r="K100" s="15" t="s">
        <v>50</v>
      </c>
      <c r="L100" s="15" t="s">
        <v>50</v>
      </c>
      <c r="M100" s="15" t="s">
        <v>50</v>
      </c>
      <c r="N100" s="15" t="s">
        <v>50</v>
      </c>
      <c r="O100" s="15" t="s">
        <v>50</v>
      </c>
      <c r="P100" s="15" t="s">
        <v>50</v>
      </c>
      <c r="Q100" s="15" t="s">
        <v>50</v>
      </c>
      <c r="R100" s="15" t="s">
        <v>50</v>
      </c>
      <c r="S100" s="15" t="s">
        <v>50</v>
      </c>
      <c r="T100" s="15" t="s">
        <v>50</v>
      </c>
      <c r="U100" s="14">
        <f t="shared" si="0"/>
        <v>11</v>
      </c>
      <c r="V100" s="441" t="s">
        <v>210</v>
      </c>
    </row>
    <row r="101" spans="1:25" ht="15.65" customHeight="1">
      <c r="B101" s="456"/>
      <c r="C101" s="456"/>
      <c r="D101" s="456"/>
      <c r="E101" s="441"/>
      <c r="F101" s="441"/>
      <c r="G101" s="441"/>
      <c r="H101" s="12" t="s">
        <v>35</v>
      </c>
      <c r="I101" s="15"/>
      <c r="J101" s="15" t="s">
        <v>35</v>
      </c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4">
        <f t="shared" si="0"/>
        <v>1</v>
      </c>
      <c r="V101" s="441"/>
    </row>
    <row r="102" spans="1:25" ht="15.65" customHeight="1">
      <c r="B102" s="456" t="s">
        <v>186</v>
      </c>
      <c r="C102" s="456"/>
      <c r="D102" s="456"/>
      <c r="E102" s="441" t="s">
        <v>220</v>
      </c>
      <c r="F102" s="441" t="s">
        <v>249</v>
      </c>
      <c r="G102" s="441" t="s">
        <v>52</v>
      </c>
      <c r="H102" s="12" t="s">
        <v>34</v>
      </c>
      <c r="I102" s="13"/>
      <c r="J102" s="13"/>
      <c r="K102" s="13" t="s">
        <v>50</v>
      </c>
      <c r="L102" s="13" t="s">
        <v>50</v>
      </c>
      <c r="M102" s="13"/>
      <c r="N102" s="13"/>
      <c r="O102" s="13"/>
      <c r="P102" s="13"/>
      <c r="Q102" s="13"/>
      <c r="R102" s="15"/>
      <c r="S102" s="15"/>
      <c r="T102" s="13"/>
      <c r="U102" s="14">
        <f t="shared" si="0"/>
        <v>2</v>
      </c>
      <c r="V102" s="441"/>
      <c r="W102" s="1" t="s">
        <v>53</v>
      </c>
      <c r="X102" s="1">
        <v>9.1999999999999993</v>
      </c>
      <c r="Y102" s="1" t="s">
        <v>55</v>
      </c>
    </row>
    <row r="103" spans="1:25" ht="15.65" customHeight="1">
      <c r="B103" s="456"/>
      <c r="C103" s="456"/>
      <c r="D103" s="456"/>
      <c r="E103" s="441"/>
      <c r="F103" s="441"/>
      <c r="G103" s="441"/>
      <c r="H103" s="12" t="s">
        <v>35</v>
      </c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4">
        <f t="shared" si="0"/>
        <v>0</v>
      </c>
      <c r="V103" s="441"/>
    </row>
    <row r="104" spans="1:25" ht="15.65" customHeight="1">
      <c r="B104" s="456" t="s">
        <v>205</v>
      </c>
      <c r="C104" s="456"/>
      <c r="D104" s="456"/>
      <c r="E104" s="441" t="s">
        <v>220</v>
      </c>
      <c r="F104" s="441" t="s">
        <v>249</v>
      </c>
      <c r="G104" s="441" t="s">
        <v>52</v>
      </c>
      <c r="H104" s="12" t="s">
        <v>34</v>
      </c>
      <c r="I104" s="15"/>
      <c r="J104" s="15"/>
      <c r="K104" s="15"/>
      <c r="L104" s="15" t="s">
        <v>50</v>
      </c>
      <c r="M104" s="15"/>
      <c r="N104" s="15"/>
      <c r="O104" s="15"/>
      <c r="P104" s="15"/>
      <c r="Q104" s="15"/>
      <c r="R104" s="15"/>
      <c r="S104" s="15"/>
      <c r="T104" s="15"/>
      <c r="U104" s="14">
        <f t="shared" si="0"/>
        <v>1</v>
      </c>
      <c r="V104" s="441"/>
      <c r="W104" s="1" t="s">
        <v>199</v>
      </c>
    </row>
    <row r="105" spans="1:25" ht="15.65" customHeight="1">
      <c r="B105" s="456"/>
      <c r="C105" s="456"/>
      <c r="D105" s="456"/>
      <c r="E105" s="441"/>
      <c r="F105" s="441"/>
      <c r="G105" s="441"/>
      <c r="H105" s="12" t="s">
        <v>35</v>
      </c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4">
        <f t="shared" si="0"/>
        <v>0</v>
      </c>
      <c r="V105" s="441"/>
    </row>
    <row r="106" spans="1:25" ht="24" customHeight="1">
      <c r="B106" s="456" t="s">
        <v>139</v>
      </c>
      <c r="C106" s="456"/>
      <c r="D106" s="456"/>
      <c r="E106" s="441" t="s">
        <v>220</v>
      </c>
      <c r="F106" s="441" t="s">
        <v>249</v>
      </c>
      <c r="G106" s="441" t="s">
        <v>52</v>
      </c>
      <c r="H106" s="12" t="s">
        <v>34</v>
      </c>
      <c r="I106" s="13" t="s">
        <v>50</v>
      </c>
      <c r="J106" s="13" t="s">
        <v>50</v>
      </c>
      <c r="K106" s="13" t="s">
        <v>50</v>
      </c>
      <c r="L106" s="13" t="s">
        <v>50</v>
      </c>
      <c r="M106" s="13" t="s">
        <v>50</v>
      </c>
      <c r="N106" s="13" t="s">
        <v>50</v>
      </c>
      <c r="O106" s="13" t="s">
        <v>50</v>
      </c>
      <c r="P106" s="13" t="s">
        <v>50</v>
      </c>
      <c r="Q106" s="13" t="s">
        <v>50</v>
      </c>
      <c r="R106" s="13" t="s">
        <v>50</v>
      </c>
      <c r="S106" s="13" t="s">
        <v>50</v>
      </c>
      <c r="T106" s="13" t="s">
        <v>50</v>
      </c>
      <c r="U106" s="14">
        <f t="shared" si="0"/>
        <v>12</v>
      </c>
      <c r="V106" s="467" t="s">
        <v>165</v>
      </c>
      <c r="W106" s="1" t="s">
        <v>53</v>
      </c>
      <c r="X106" s="1">
        <v>9.3000000000000007</v>
      </c>
      <c r="Y106" s="1" t="s">
        <v>55</v>
      </c>
    </row>
    <row r="107" spans="1:25" ht="24" customHeight="1">
      <c r="B107" s="456"/>
      <c r="C107" s="456"/>
      <c r="D107" s="456"/>
      <c r="E107" s="441"/>
      <c r="F107" s="441"/>
      <c r="G107" s="441"/>
      <c r="H107" s="12" t="s">
        <v>35</v>
      </c>
      <c r="I107" s="15" t="s">
        <v>246</v>
      </c>
      <c r="J107" s="15" t="s">
        <v>35</v>
      </c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4">
        <f t="shared" si="0"/>
        <v>2</v>
      </c>
      <c r="V107" s="467"/>
    </row>
    <row r="108" spans="1:25" ht="15.65" customHeight="1">
      <c r="A108" s="1">
        <v>8</v>
      </c>
      <c r="B108" s="439" t="s">
        <v>140</v>
      </c>
      <c r="C108" s="439"/>
      <c r="D108" s="439"/>
      <c r="E108" s="40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32"/>
    </row>
    <row r="109" spans="1:25" ht="15.65" customHeight="1">
      <c r="B109" s="456" t="s">
        <v>143</v>
      </c>
      <c r="C109" s="456"/>
      <c r="D109" s="456"/>
      <c r="E109" s="441" t="s">
        <v>224</v>
      </c>
      <c r="F109" s="441" t="s">
        <v>264</v>
      </c>
      <c r="G109" s="441" t="s">
        <v>147</v>
      </c>
      <c r="H109" s="12" t="s">
        <v>34</v>
      </c>
      <c r="I109" s="13" t="s">
        <v>50</v>
      </c>
      <c r="J109" s="13" t="s">
        <v>34</v>
      </c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4">
        <f t="shared" si="0"/>
        <v>2</v>
      </c>
      <c r="V109" s="467"/>
    </row>
    <row r="110" spans="1:25" ht="15.65" customHeight="1">
      <c r="B110" s="456"/>
      <c r="C110" s="456"/>
      <c r="D110" s="456"/>
      <c r="E110" s="441"/>
      <c r="F110" s="441"/>
      <c r="G110" s="441"/>
      <c r="H110" s="12" t="s">
        <v>35</v>
      </c>
      <c r="I110" s="15" t="s">
        <v>246</v>
      </c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4">
        <f t="shared" si="0"/>
        <v>1</v>
      </c>
      <c r="V110" s="467"/>
    </row>
    <row r="111" spans="1:25" ht="15.65" customHeight="1">
      <c r="B111" s="456" t="s">
        <v>142</v>
      </c>
      <c r="C111" s="456"/>
      <c r="D111" s="456"/>
      <c r="E111" s="441" t="s">
        <v>224</v>
      </c>
      <c r="F111" s="441" t="s">
        <v>250</v>
      </c>
      <c r="G111" s="441" t="s">
        <v>52</v>
      </c>
      <c r="H111" s="12" t="s">
        <v>34</v>
      </c>
      <c r="I111" s="13"/>
      <c r="J111" s="13"/>
      <c r="K111" s="13" t="s">
        <v>50</v>
      </c>
      <c r="L111" s="13"/>
      <c r="M111" s="13"/>
      <c r="N111" s="13"/>
      <c r="O111" s="13"/>
      <c r="P111" s="13"/>
      <c r="Q111" s="13"/>
      <c r="R111" s="13"/>
      <c r="S111" s="13"/>
      <c r="T111" s="13"/>
      <c r="U111" s="14">
        <f t="shared" si="0"/>
        <v>1</v>
      </c>
      <c r="V111" s="467"/>
    </row>
    <row r="112" spans="1:25" ht="15.65" customHeight="1">
      <c r="B112" s="456"/>
      <c r="C112" s="456"/>
      <c r="D112" s="456"/>
      <c r="E112" s="441"/>
      <c r="F112" s="441"/>
      <c r="G112" s="441"/>
      <c r="H112" s="12" t="s">
        <v>35</v>
      </c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4">
        <f t="shared" si="0"/>
        <v>0</v>
      </c>
      <c r="V112" s="467"/>
    </row>
    <row r="113" spans="1:26" ht="15.65" customHeight="1">
      <c r="B113" s="460" t="s">
        <v>145</v>
      </c>
      <c r="C113" s="460"/>
      <c r="D113" s="460"/>
      <c r="E113" s="441" t="s">
        <v>224</v>
      </c>
      <c r="F113" s="441" t="s">
        <v>250</v>
      </c>
      <c r="G113" s="441" t="s">
        <v>52</v>
      </c>
      <c r="H113" s="12" t="s">
        <v>34</v>
      </c>
      <c r="I113" s="13"/>
      <c r="J113" s="13"/>
      <c r="K113" s="13" t="s">
        <v>50</v>
      </c>
      <c r="L113" s="13"/>
      <c r="M113" s="13"/>
      <c r="N113" s="13"/>
      <c r="O113" s="13"/>
      <c r="P113" s="13"/>
      <c r="Q113" s="13"/>
      <c r="R113" s="13"/>
      <c r="S113" s="13"/>
      <c r="T113" s="13"/>
      <c r="U113" s="14">
        <f t="shared" si="0"/>
        <v>1</v>
      </c>
      <c r="V113" s="467"/>
    </row>
    <row r="114" spans="1:26" ht="15.65" customHeight="1">
      <c r="B114" s="460"/>
      <c r="C114" s="460"/>
      <c r="D114" s="460"/>
      <c r="E114" s="441"/>
      <c r="F114" s="441"/>
      <c r="G114" s="441"/>
      <c r="H114" s="12" t="s">
        <v>35</v>
      </c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4">
        <f t="shared" si="0"/>
        <v>0</v>
      </c>
      <c r="V114" s="467"/>
    </row>
    <row r="115" spans="1:26" ht="15.65" customHeight="1">
      <c r="B115" s="456" t="s">
        <v>146</v>
      </c>
      <c r="C115" s="456"/>
      <c r="D115" s="456"/>
      <c r="E115" s="441" t="s">
        <v>224</v>
      </c>
      <c r="F115" s="441" t="s">
        <v>250</v>
      </c>
      <c r="G115" s="441" t="s">
        <v>52</v>
      </c>
      <c r="H115" s="12" t="s">
        <v>34</v>
      </c>
      <c r="I115" s="13"/>
      <c r="J115" s="13"/>
      <c r="K115" s="13" t="s">
        <v>50</v>
      </c>
      <c r="L115" s="13" t="s">
        <v>50</v>
      </c>
      <c r="M115" s="13" t="s">
        <v>50</v>
      </c>
      <c r="N115" s="13" t="s">
        <v>50</v>
      </c>
      <c r="O115" s="13" t="s">
        <v>50</v>
      </c>
      <c r="P115" s="13"/>
      <c r="Q115" s="13"/>
      <c r="R115" s="13"/>
      <c r="S115" s="13"/>
      <c r="T115" s="13"/>
      <c r="U115" s="14">
        <f t="shared" si="0"/>
        <v>5</v>
      </c>
      <c r="V115" s="467" t="s">
        <v>187</v>
      </c>
    </row>
    <row r="116" spans="1:26" ht="15.65" customHeight="1">
      <c r="B116" s="456"/>
      <c r="C116" s="456"/>
      <c r="D116" s="456"/>
      <c r="E116" s="441"/>
      <c r="F116" s="441"/>
      <c r="G116" s="441"/>
      <c r="H116" s="12" t="s">
        <v>35</v>
      </c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4">
        <f t="shared" si="0"/>
        <v>0</v>
      </c>
      <c r="V116" s="467"/>
    </row>
    <row r="117" spans="1:26" ht="15.65" customHeight="1">
      <c r="B117" s="456" t="s">
        <v>144</v>
      </c>
      <c r="C117" s="456"/>
      <c r="D117" s="456"/>
      <c r="E117" s="441" t="s">
        <v>224</v>
      </c>
      <c r="F117" s="441" t="s">
        <v>265</v>
      </c>
      <c r="G117" s="441" t="s">
        <v>52</v>
      </c>
      <c r="H117" s="12" t="s">
        <v>34</v>
      </c>
      <c r="I117" s="13"/>
      <c r="J117" s="13"/>
      <c r="K117" s="13" t="s">
        <v>50</v>
      </c>
      <c r="L117" s="13"/>
      <c r="M117" s="13"/>
      <c r="N117" s="13" t="s">
        <v>50</v>
      </c>
      <c r="O117" s="13"/>
      <c r="P117" s="13"/>
      <c r="Q117" s="13" t="s">
        <v>50</v>
      </c>
      <c r="R117" s="13"/>
      <c r="S117" s="13"/>
      <c r="T117" s="13" t="s">
        <v>50</v>
      </c>
      <c r="U117" s="14">
        <f t="shared" si="0"/>
        <v>4</v>
      </c>
      <c r="V117" s="467"/>
    </row>
    <row r="118" spans="1:26" ht="15.65" customHeight="1">
      <c r="B118" s="456"/>
      <c r="C118" s="456"/>
      <c r="D118" s="456"/>
      <c r="E118" s="441"/>
      <c r="F118" s="441"/>
      <c r="G118" s="441"/>
      <c r="H118" s="12" t="s">
        <v>35</v>
      </c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4">
        <f t="shared" si="0"/>
        <v>0</v>
      </c>
      <c r="V118" s="467"/>
    </row>
    <row r="119" spans="1:26" ht="23.65" customHeight="1">
      <c r="B119" s="456" t="s">
        <v>217</v>
      </c>
      <c r="C119" s="456"/>
      <c r="D119" s="456"/>
      <c r="E119" s="441" t="s">
        <v>224</v>
      </c>
      <c r="F119" s="441" t="s">
        <v>265</v>
      </c>
      <c r="G119" s="441" t="s">
        <v>52</v>
      </c>
      <c r="H119" s="12" t="s">
        <v>34</v>
      </c>
      <c r="I119" s="13"/>
      <c r="J119" s="13"/>
      <c r="K119" s="13" t="s">
        <v>50</v>
      </c>
      <c r="L119" s="13"/>
      <c r="M119" s="13"/>
      <c r="N119" s="13"/>
      <c r="O119" s="13"/>
      <c r="P119" s="13"/>
      <c r="Q119" s="13"/>
      <c r="R119" s="13"/>
      <c r="S119" s="13"/>
      <c r="T119" s="13"/>
      <c r="U119" s="14">
        <f t="shared" si="0"/>
        <v>1</v>
      </c>
      <c r="V119" s="467"/>
      <c r="W119" s="1" t="s">
        <v>53</v>
      </c>
      <c r="X119" s="1">
        <v>12.1</v>
      </c>
      <c r="Y119" s="1" t="s">
        <v>176</v>
      </c>
    </row>
    <row r="120" spans="1:26" ht="23.65" customHeight="1">
      <c r="B120" s="456"/>
      <c r="C120" s="456"/>
      <c r="D120" s="456"/>
      <c r="E120" s="441"/>
      <c r="F120" s="441"/>
      <c r="G120" s="441"/>
      <c r="H120" s="12" t="s">
        <v>35</v>
      </c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4">
        <f t="shared" si="0"/>
        <v>0</v>
      </c>
      <c r="V120" s="467"/>
    </row>
    <row r="121" spans="1:26" ht="23.15" customHeight="1">
      <c r="B121" s="456" t="s">
        <v>141</v>
      </c>
      <c r="C121" s="456"/>
      <c r="D121" s="456"/>
      <c r="E121" s="441" t="s">
        <v>220</v>
      </c>
      <c r="F121" s="441" t="s">
        <v>249</v>
      </c>
      <c r="G121" s="441" t="s">
        <v>52</v>
      </c>
      <c r="H121" s="12" t="s">
        <v>34</v>
      </c>
      <c r="I121" s="13"/>
      <c r="J121" s="13" t="s">
        <v>50</v>
      </c>
      <c r="K121" s="13" t="s">
        <v>50</v>
      </c>
      <c r="L121" s="13" t="s">
        <v>50</v>
      </c>
      <c r="M121" s="13" t="s">
        <v>50</v>
      </c>
      <c r="N121" s="13" t="s">
        <v>50</v>
      </c>
      <c r="O121" s="13" t="s">
        <v>50</v>
      </c>
      <c r="P121" s="13" t="s">
        <v>50</v>
      </c>
      <c r="Q121" s="13" t="s">
        <v>50</v>
      </c>
      <c r="R121" s="13" t="s">
        <v>50</v>
      </c>
      <c r="S121" s="13" t="s">
        <v>50</v>
      </c>
      <c r="T121" s="13" t="s">
        <v>50</v>
      </c>
      <c r="U121" s="14">
        <f t="shared" si="0"/>
        <v>11</v>
      </c>
      <c r="V121" s="467"/>
      <c r="W121" s="1" t="s">
        <v>53</v>
      </c>
      <c r="X121" s="1">
        <v>12.2</v>
      </c>
      <c r="Y121" s="1" t="s">
        <v>54</v>
      </c>
    </row>
    <row r="122" spans="1:26" ht="23.15" customHeight="1">
      <c r="B122" s="456"/>
      <c r="C122" s="456"/>
      <c r="D122" s="456"/>
      <c r="E122" s="441"/>
      <c r="F122" s="441"/>
      <c r="G122" s="441"/>
      <c r="H122" s="12" t="s">
        <v>35</v>
      </c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4">
        <f t="shared" si="0"/>
        <v>0</v>
      </c>
      <c r="V122" s="467"/>
    </row>
    <row r="123" spans="1:26" ht="25.5" customHeight="1">
      <c r="B123" s="456" t="s">
        <v>148</v>
      </c>
      <c r="C123" s="456"/>
      <c r="D123" s="456"/>
      <c r="E123" s="441" t="s">
        <v>220</v>
      </c>
      <c r="F123" s="441" t="s">
        <v>266</v>
      </c>
      <c r="G123" s="441" t="s">
        <v>52</v>
      </c>
      <c r="H123" s="12" t="s">
        <v>34</v>
      </c>
      <c r="I123" s="13"/>
      <c r="J123" s="13"/>
      <c r="K123" s="13" t="s">
        <v>50</v>
      </c>
      <c r="L123" s="13"/>
      <c r="M123" s="13"/>
      <c r="N123" s="13" t="s">
        <v>50</v>
      </c>
      <c r="O123" s="13"/>
      <c r="P123" s="13"/>
      <c r="Q123" s="13" t="s">
        <v>50</v>
      </c>
      <c r="R123" s="13"/>
      <c r="S123" s="13"/>
      <c r="T123" s="13" t="s">
        <v>50</v>
      </c>
      <c r="U123" s="14">
        <f t="shared" si="0"/>
        <v>4</v>
      </c>
      <c r="V123" s="467"/>
      <c r="W123" s="1" t="s">
        <v>53</v>
      </c>
      <c r="X123" s="1">
        <v>12.3</v>
      </c>
      <c r="Y123" s="1" t="s">
        <v>181</v>
      </c>
    </row>
    <row r="124" spans="1:26" ht="25.5" customHeight="1">
      <c r="B124" s="456"/>
      <c r="C124" s="456"/>
      <c r="D124" s="456"/>
      <c r="E124" s="441"/>
      <c r="F124" s="441"/>
      <c r="G124" s="441"/>
      <c r="H124" s="12" t="s">
        <v>35</v>
      </c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4">
        <f t="shared" si="0"/>
        <v>0</v>
      </c>
      <c r="V124" s="467"/>
    </row>
    <row r="125" spans="1:26" ht="15.65" customHeight="1">
      <c r="A125" s="1">
        <v>9</v>
      </c>
      <c r="B125" s="439" t="s">
        <v>150</v>
      </c>
      <c r="C125" s="439"/>
      <c r="D125" s="439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32"/>
    </row>
    <row r="126" spans="1:26" ht="15.65" customHeight="1">
      <c r="B126" s="456" t="s">
        <v>173</v>
      </c>
      <c r="C126" s="456"/>
      <c r="D126" s="456"/>
      <c r="E126" s="441" t="s">
        <v>224</v>
      </c>
      <c r="F126" s="441" t="s">
        <v>250</v>
      </c>
      <c r="G126" s="441" t="s">
        <v>52</v>
      </c>
      <c r="H126" s="12" t="s">
        <v>34</v>
      </c>
      <c r="I126" s="13" t="s">
        <v>50</v>
      </c>
      <c r="J126" s="13" t="s">
        <v>50</v>
      </c>
      <c r="K126" s="13" t="s">
        <v>50</v>
      </c>
      <c r="L126" s="13" t="s">
        <v>50</v>
      </c>
      <c r="M126" s="13" t="s">
        <v>50</v>
      </c>
      <c r="N126" s="13" t="s">
        <v>50</v>
      </c>
      <c r="O126" s="13" t="s">
        <v>50</v>
      </c>
      <c r="P126" s="13" t="s">
        <v>50</v>
      </c>
      <c r="Q126" s="13" t="s">
        <v>50</v>
      </c>
      <c r="R126" s="13" t="s">
        <v>50</v>
      </c>
      <c r="S126" s="13" t="s">
        <v>50</v>
      </c>
      <c r="T126" s="13" t="s">
        <v>50</v>
      </c>
      <c r="U126" s="14">
        <f t="shared" si="0"/>
        <v>12</v>
      </c>
      <c r="V126" s="467"/>
      <c r="W126" s="1" t="s">
        <v>53</v>
      </c>
      <c r="X126" s="1">
        <v>13.1</v>
      </c>
      <c r="Y126" s="1" t="s">
        <v>46</v>
      </c>
      <c r="Z126" s="1" t="s">
        <v>172</v>
      </c>
    </row>
    <row r="127" spans="1:26" ht="15.65" customHeight="1">
      <c r="B127" s="456"/>
      <c r="C127" s="456"/>
      <c r="D127" s="456"/>
      <c r="E127" s="441"/>
      <c r="F127" s="441"/>
      <c r="G127" s="441"/>
      <c r="H127" s="12" t="s">
        <v>35</v>
      </c>
      <c r="I127" s="15" t="s">
        <v>246</v>
      </c>
      <c r="J127" s="15" t="s">
        <v>50</v>
      </c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4">
        <f t="shared" si="0"/>
        <v>1</v>
      </c>
      <c r="V127" s="467"/>
    </row>
    <row r="128" spans="1:26" ht="15.65" customHeight="1">
      <c r="B128" s="460" t="s">
        <v>194</v>
      </c>
      <c r="C128" s="460"/>
      <c r="D128" s="460"/>
      <c r="E128" s="441" t="s">
        <v>224</v>
      </c>
      <c r="F128" s="441" t="s">
        <v>250</v>
      </c>
      <c r="G128" s="441" t="s">
        <v>52</v>
      </c>
      <c r="H128" s="12" t="s">
        <v>34</v>
      </c>
      <c r="I128" s="15"/>
      <c r="J128" s="15"/>
      <c r="K128" s="15"/>
      <c r="L128" s="15"/>
      <c r="M128" s="15"/>
      <c r="N128" s="15"/>
      <c r="O128" s="15" t="s">
        <v>50</v>
      </c>
      <c r="P128" s="15"/>
      <c r="Q128" s="15"/>
      <c r="R128" s="15"/>
      <c r="S128" s="15"/>
      <c r="T128" s="15"/>
      <c r="U128" s="14">
        <f t="shared" si="0"/>
        <v>1</v>
      </c>
      <c r="V128" s="467" t="s">
        <v>174</v>
      </c>
    </row>
    <row r="129" spans="2:25" ht="15.65" customHeight="1">
      <c r="B129" s="460"/>
      <c r="C129" s="460"/>
      <c r="D129" s="460"/>
      <c r="E129" s="441"/>
      <c r="F129" s="441"/>
      <c r="G129" s="441"/>
      <c r="H129" s="12" t="s">
        <v>35</v>
      </c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4">
        <f t="shared" si="0"/>
        <v>0</v>
      </c>
      <c r="V129" s="467"/>
    </row>
    <row r="130" spans="2:25" ht="15.65" customHeight="1">
      <c r="B130" s="460" t="s">
        <v>152</v>
      </c>
      <c r="C130" s="460"/>
      <c r="D130" s="460"/>
      <c r="E130" s="441" t="s">
        <v>224</v>
      </c>
      <c r="F130" s="441" t="s">
        <v>250</v>
      </c>
      <c r="G130" s="441" t="s">
        <v>52</v>
      </c>
      <c r="H130" s="12" t="s">
        <v>34</v>
      </c>
      <c r="I130" s="13"/>
      <c r="J130" s="13"/>
      <c r="K130" s="13" t="s">
        <v>50</v>
      </c>
      <c r="L130" s="13"/>
      <c r="M130" s="13"/>
      <c r="N130" s="13" t="s">
        <v>50</v>
      </c>
      <c r="O130" s="13"/>
      <c r="P130" s="13"/>
      <c r="Q130" s="13" t="s">
        <v>50</v>
      </c>
      <c r="R130" s="13"/>
      <c r="S130" s="13"/>
      <c r="T130" s="13" t="s">
        <v>50</v>
      </c>
      <c r="U130" s="14">
        <f t="shared" si="0"/>
        <v>4</v>
      </c>
      <c r="V130" s="467" t="s">
        <v>153</v>
      </c>
      <c r="W130" s="1" t="s">
        <v>53</v>
      </c>
      <c r="X130" s="1">
        <v>13.2</v>
      </c>
      <c r="Y130" s="1" t="s">
        <v>46</v>
      </c>
    </row>
    <row r="131" spans="2:25" ht="15.65" customHeight="1">
      <c r="B131" s="460"/>
      <c r="C131" s="460"/>
      <c r="D131" s="460"/>
      <c r="E131" s="441"/>
      <c r="F131" s="441"/>
      <c r="G131" s="441"/>
      <c r="H131" s="12" t="s">
        <v>35</v>
      </c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4">
        <f t="shared" si="0"/>
        <v>0</v>
      </c>
      <c r="V131" s="467"/>
    </row>
    <row r="132" spans="2:25" ht="15.65" customHeight="1">
      <c r="B132" s="460" t="s">
        <v>225</v>
      </c>
      <c r="C132" s="460"/>
      <c r="D132" s="460"/>
      <c r="E132" s="441" t="s">
        <v>224</v>
      </c>
      <c r="F132" s="441" t="s">
        <v>250</v>
      </c>
      <c r="G132" s="441" t="s">
        <v>52</v>
      </c>
      <c r="H132" s="12" t="s">
        <v>34</v>
      </c>
      <c r="I132" s="15" t="s">
        <v>50</v>
      </c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4">
        <f t="shared" si="0"/>
        <v>1</v>
      </c>
      <c r="V132" s="38"/>
    </row>
    <row r="133" spans="2:25" ht="15.65" customHeight="1">
      <c r="B133" s="460"/>
      <c r="C133" s="460"/>
      <c r="D133" s="460"/>
      <c r="E133" s="441"/>
      <c r="F133" s="441"/>
      <c r="G133" s="441"/>
      <c r="H133" s="12" t="s">
        <v>35</v>
      </c>
      <c r="I133" s="15" t="s">
        <v>246</v>
      </c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4">
        <f t="shared" si="0"/>
        <v>1</v>
      </c>
      <c r="V133" s="38"/>
    </row>
    <row r="134" spans="2:25" ht="14.65" customHeight="1">
      <c r="B134" s="456" t="s">
        <v>226</v>
      </c>
      <c r="C134" s="456"/>
      <c r="D134" s="456"/>
      <c r="E134" s="441" t="s">
        <v>220</v>
      </c>
      <c r="F134" s="441" t="s">
        <v>250</v>
      </c>
      <c r="G134" s="441" t="s">
        <v>52</v>
      </c>
      <c r="H134" s="12" t="s">
        <v>34</v>
      </c>
      <c r="I134" s="13" t="s">
        <v>50</v>
      </c>
      <c r="J134" s="13" t="s">
        <v>50</v>
      </c>
      <c r="K134" s="13" t="s">
        <v>50</v>
      </c>
      <c r="L134" s="13" t="s">
        <v>50</v>
      </c>
      <c r="M134" s="13" t="s">
        <v>50</v>
      </c>
      <c r="N134" s="13" t="s">
        <v>50</v>
      </c>
      <c r="O134" s="13" t="s">
        <v>50</v>
      </c>
      <c r="P134" s="13" t="s">
        <v>50</v>
      </c>
      <c r="Q134" s="13" t="s">
        <v>50</v>
      </c>
      <c r="R134" s="13" t="s">
        <v>50</v>
      </c>
      <c r="S134" s="13" t="s">
        <v>50</v>
      </c>
      <c r="T134" s="13" t="s">
        <v>50</v>
      </c>
      <c r="U134" s="14">
        <f t="shared" si="0"/>
        <v>12</v>
      </c>
      <c r="V134" s="467"/>
      <c r="W134" s="1" t="s">
        <v>53</v>
      </c>
      <c r="X134" s="1">
        <v>13.3</v>
      </c>
      <c r="Y134" s="1" t="s">
        <v>54</v>
      </c>
    </row>
    <row r="135" spans="2:25" ht="15.65" customHeight="1">
      <c r="B135" s="456"/>
      <c r="C135" s="456"/>
      <c r="D135" s="456"/>
      <c r="E135" s="441"/>
      <c r="F135" s="441"/>
      <c r="G135" s="441"/>
      <c r="H135" s="12" t="s">
        <v>35</v>
      </c>
      <c r="I135" s="15" t="s">
        <v>246</v>
      </c>
      <c r="J135" s="15" t="s">
        <v>246</v>
      </c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4">
        <f t="shared" si="0"/>
        <v>2</v>
      </c>
      <c r="V135" s="467"/>
    </row>
    <row r="136" spans="2:25" ht="15.65" customHeight="1">
      <c r="B136" s="456" t="s">
        <v>200</v>
      </c>
      <c r="C136" s="456"/>
      <c r="D136" s="456"/>
      <c r="E136" s="441" t="s">
        <v>220</v>
      </c>
      <c r="F136" s="441" t="s">
        <v>250</v>
      </c>
      <c r="G136" s="441" t="s">
        <v>52</v>
      </c>
      <c r="H136" s="12" t="s">
        <v>34</v>
      </c>
      <c r="I136" s="13" t="s">
        <v>50</v>
      </c>
      <c r="J136" s="13" t="s">
        <v>50</v>
      </c>
      <c r="K136" s="13" t="s">
        <v>50</v>
      </c>
      <c r="L136" s="13" t="s">
        <v>50</v>
      </c>
      <c r="M136" s="13" t="s">
        <v>50</v>
      </c>
      <c r="N136" s="13" t="s">
        <v>50</v>
      </c>
      <c r="O136" s="13" t="s">
        <v>50</v>
      </c>
      <c r="P136" s="13" t="s">
        <v>50</v>
      </c>
      <c r="Q136" s="13" t="s">
        <v>50</v>
      </c>
      <c r="R136" s="13" t="s">
        <v>50</v>
      </c>
      <c r="S136" s="13" t="s">
        <v>50</v>
      </c>
      <c r="T136" s="13" t="s">
        <v>50</v>
      </c>
      <c r="U136" s="14">
        <f t="shared" si="0"/>
        <v>12</v>
      </c>
      <c r="V136" s="38"/>
      <c r="W136" s="1" t="s">
        <v>199</v>
      </c>
    </row>
    <row r="137" spans="2:25" ht="15.65" customHeight="1">
      <c r="B137" s="456"/>
      <c r="C137" s="456"/>
      <c r="D137" s="456"/>
      <c r="E137" s="441"/>
      <c r="F137" s="441"/>
      <c r="G137" s="441"/>
      <c r="H137" s="12" t="s">
        <v>35</v>
      </c>
      <c r="I137" s="15" t="s">
        <v>246</v>
      </c>
      <c r="J137" s="15" t="s">
        <v>246</v>
      </c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4">
        <f t="shared" si="0"/>
        <v>2</v>
      </c>
      <c r="V137" s="38"/>
    </row>
    <row r="138" spans="2:25" ht="15.65" customHeight="1">
      <c r="B138" s="460" t="s">
        <v>151</v>
      </c>
      <c r="C138" s="460"/>
      <c r="D138" s="460"/>
      <c r="E138" s="441" t="s">
        <v>224</v>
      </c>
      <c r="F138" s="441" t="s">
        <v>267</v>
      </c>
      <c r="G138" s="441" t="s">
        <v>52</v>
      </c>
      <c r="H138" s="12" t="s">
        <v>34</v>
      </c>
      <c r="I138" s="13"/>
      <c r="J138" s="13"/>
      <c r="K138" s="13" t="s">
        <v>50</v>
      </c>
      <c r="L138" s="13"/>
      <c r="M138" s="13"/>
      <c r="N138" s="13"/>
      <c r="O138" s="13"/>
      <c r="P138" s="13"/>
      <c r="Q138" s="13"/>
      <c r="R138" s="13"/>
      <c r="S138" s="13"/>
      <c r="T138" s="13"/>
      <c r="U138" s="14">
        <f t="shared" si="0"/>
        <v>1</v>
      </c>
      <c r="V138" s="467"/>
      <c r="W138" s="1" t="s">
        <v>53</v>
      </c>
      <c r="X138" s="1">
        <v>13.4</v>
      </c>
      <c r="Y138" s="1" t="s">
        <v>55</v>
      </c>
    </row>
    <row r="139" spans="2:25" ht="15.65" customHeight="1">
      <c r="B139" s="460"/>
      <c r="C139" s="460"/>
      <c r="D139" s="460"/>
      <c r="E139" s="441"/>
      <c r="F139" s="441"/>
      <c r="G139" s="441"/>
      <c r="H139" s="12" t="s">
        <v>35</v>
      </c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4">
        <f t="shared" si="0"/>
        <v>0</v>
      </c>
      <c r="V139" s="467"/>
    </row>
    <row r="140" spans="2:25" ht="15.65" customHeight="1">
      <c r="B140" s="439" t="s">
        <v>158</v>
      </c>
      <c r="C140" s="439"/>
      <c r="D140" s="439"/>
      <c r="E140" s="40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32"/>
    </row>
    <row r="141" spans="2:25" ht="15.65" customHeight="1">
      <c r="B141" s="456" t="s">
        <v>161</v>
      </c>
      <c r="C141" s="456"/>
      <c r="D141" s="456"/>
      <c r="E141" s="441" t="s">
        <v>224</v>
      </c>
      <c r="F141" s="441" t="s">
        <v>250</v>
      </c>
      <c r="G141" s="441" t="s">
        <v>52</v>
      </c>
      <c r="H141" s="12" t="s">
        <v>34</v>
      </c>
      <c r="I141" s="15" t="s">
        <v>50</v>
      </c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4">
        <f t="shared" ref="U141:U150" si="1">COUNTIF(I141:T141,H141)</f>
        <v>1</v>
      </c>
      <c r="V141" s="467"/>
    </row>
    <row r="142" spans="2:25" ht="15.65" customHeight="1">
      <c r="B142" s="456"/>
      <c r="C142" s="456"/>
      <c r="D142" s="456"/>
      <c r="E142" s="441"/>
      <c r="F142" s="441"/>
      <c r="G142" s="441"/>
      <c r="H142" s="12" t="s">
        <v>35</v>
      </c>
      <c r="I142" s="15" t="s">
        <v>246</v>
      </c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4">
        <f t="shared" si="1"/>
        <v>1</v>
      </c>
      <c r="V142" s="467"/>
    </row>
    <row r="143" spans="2:25" ht="15.65" customHeight="1">
      <c r="B143" s="456" t="s">
        <v>188</v>
      </c>
      <c r="C143" s="456"/>
      <c r="D143" s="456"/>
      <c r="E143" s="441" t="s">
        <v>224</v>
      </c>
      <c r="F143" s="441" t="s">
        <v>250</v>
      </c>
      <c r="G143" s="441" t="s">
        <v>52</v>
      </c>
      <c r="H143" s="12" t="s">
        <v>34</v>
      </c>
      <c r="I143" s="15" t="s">
        <v>50</v>
      </c>
      <c r="J143" s="15" t="s">
        <v>50</v>
      </c>
      <c r="K143" s="15" t="s">
        <v>50</v>
      </c>
      <c r="L143" s="15" t="s">
        <v>50</v>
      </c>
      <c r="M143" s="15" t="s">
        <v>50</v>
      </c>
      <c r="N143" s="15" t="s">
        <v>50</v>
      </c>
      <c r="O143" s="15" t="s">
        <v>50</v>
      </c>
      <c r="P143" s="15" t="s">
        <v>50</v>
      </c>
      <c r="Q143" s="15" t="s">
        <v>50</v>
      </c>
      <c r="R143" s="15" t="s">
        <v>50</v>
      </c>
      <c r="S143" s="15" t="s">
        <v>50</v>
      </c>
      <c r="T143" s="15" t="s">
        <v>50</v>
      </c>
      <c r="U143" s="14">
        <f t="shared" si="1"/>
        <v>12</v>
      </c>
      <c r="V143" s="470" t="s">
        <v>162</v>
      </c>
    </row>
    <row r="144" spans="2:25" ht="15.65" customHeight="1">
      <c r="B144" s="456"/>
      <c r="C144" s="456"/>
      <c r="D144" s="456"/>
      <c r="E144" s="441"/>
      <c r="F144" s="441"/>
      <c r="G144" s="441"/>
      <c r="H144" s="12" t="s">
        <v>35</v>
      </c>
      <c r="I144" s="15" t="s">
        <v>246</v>
      </c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4">
        <f t="shared" si="1"/>
        <v>1</v>
      </c>
      <c r="V144" s="471"/>
    </row>
    <row r="145" spans="1:25" ht="15.65" customHeight="1">
      <c r="B145" s="456" t="s">
        <v>159</v>
      </c>
      <c r="C145" s="456"/>
      <c r="D145" s="456"/>
      <c r="E145" s="441" t="s">
        <v>224</v>
      </c>
      <c r="F145" s="441" t="s">
        <v>250</v>
      </c>
      <c r="G145" s="441" t="s">
        <v>52</v>
      </c>
      <c r="H145" s="12" t="s">
        <v>34</v>
      </c>
      <c r="I145" s="15"/>
      <c r="J145" s="15" t="s">
        <v>50</v>
      </c>
      <c r="K145" s="15" t="s">
        <v>229</v>
      </c>
      <c r="L145" s="15" t="s">
        <v>50</v>
      </c>
      <c r="M145" s="15" t="s">
        <v>50</v>
      </c>
      <c r="N145" s="15" t="s">
        <v>50</v>
      </c>
      <c r="O145" s="15"/>
      <c r="P145" s="15"/>
      <c r="Q145" s="15"/>
      <c r="R145" s="15"/>
      <c r="S145" s="15"/>
      <c r="T145" s="15"/>
      <c r="U145" s="14">
        <f t="shared" si="1"/>
        <v>4</v>
      </c>
      <c r="V145" s="467" t="s">
        <v>189</v>
      </c>
      <c r="W145" s="1" t="s">
        <v>53</v>
      </c>
      <c r="X145" s="1">
        <v>15.1</v>
      </c>
      <c r="Y145" s="1" t="s">
        <v>55</v>
      </c>
    </row>
    <row r="146" spans="1:25" ht="15.65" customHeight="1">
      <c r="B146" s="456"/>
      <c r="C146" s="456"/>
      <c r="D146" s="456"/>
      <c r="E146" s="441"/>
      <c r="F146" s="441"/>
      <c r="G146" s="441"/>
      <c r="H146" s="12" t="s">
        <v>35</v>
      </c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4">
        <f t="shared" si="1"/>
        <v>0</v>
      </c>
      <c r="V146" s="467"/>
    </row>
    <row r="147" spans="1:25" ht="15.65" customHeight="1">
      <c r="B147" s="456" t="s">
        <v>207</v>
      </c>
      <c r="C147" s="456"/>
      <c r="D147" s="456"/>
      <c r="E147" s="441" t="s">
        <v>224</v>
      </c>
      <c r="F147" s="441" t="s">
        <v>250</v>
      </c>
      <c r="G147" s="441" t="s">
        <v>52</v>
      </c>
      <c r="H147" s="12" t="s">
        <v>34</v>
      </c>
      <c r="I147" s="13"/>
      <c r="J147" s="13"/>
      <c r="K147" s="13" t="s">
        <v>163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4">
        <f t="shared" si="1"/>
        <v>0</v>
      </c>
      <c r="V147" s="467"/>
      <c r="W147" s="1" t="s">
        <v>53</v>
      </c>
      <c r="X147" s="1">
        <v>15.2</v>
      </c>
      <c r="Y147" s="1" t="s">
        <v>55</v>
      </c>
    </row>
    <row r="148" spans="1:25" ht="15.65" customHeight="1">
      <c r="B148" s="456"/>
      <c r="C148" s="456"/>
      <c r="D148" s="456"/>
      <c r="E148" s="441"/>
      <c r="F148" s="441"/>
      <c r="G148" s="441"/>
      <c r="H148" s="12" t="s">
        <v>35</v>
      </c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4">
        <f t="shared" si="1"/>
        <v>0</v>
      </c>
      <c r="V148" s="467"/>
    </row>
    <row r="149" spans="1:25" ht="15.65" customHeight="1">
      <c r="B149" s="456" t="s">
        <v>160</v>
      </c>
      <c r="C149" s="456"/>
      <c r="D149" s="456"/>
      <c r="E149" s="441" t="s">
        <v>220</v>
      </c>
      <c r="F149" s="441" t="s">
        <v>268</v>
      </c>
      <c r="G149" s="441" t="s">
        <v>52</v>
      </c>
      <c r="H149" s="12" t="s">
        <v>34</v>
      </c>
      <c r="I149" s="15"/>
      <c r="J149" s="15"/>
      <c r="K149" s="15" t="s">
        <v>50</v>
      </c>
      <c r="L149" s="15"/>
      <c r="M149" s="15"/>
      <c r="N149" s="15" t="s">
        <v>50</v>
      </c>
      <c r="O149" s="15"/>
      <c r="P149" s="15"/>
      <c r="Q149" s="15" t="s">
        <v>50</v>
      </c>
      <c r="R149" s="15"/>
      <c r="S149" s="15"/>
      <c r="T149" s="15" t="s">
        <v>50</v>
      </c>
      <c r="U149" s="14">
        <f t="shared" si="1"/>
        <v>4</v>
      </c>
      <c r="V149" s="467" t="s">
        <v>164</v>
      </c>
      <c r="W149" s="1" t="s">
        <v>53</v>
      </c>
      <c r="X149" s="1">
        <v>15.3</v>
      </c>
      <c r="Y149" s="1" t="s">
        <v>46</v>
      </c>
    </row>
    <row r="150" spans="1:25" ht="15.65" customHeight="1">
      <c r="B150" s="456"/>
      <c r="C150" s="456"/>
      <c r="D150" s="456"/>
      <c r="E150" s="441"/>
      <c r="F150" s="441"/>
      <c r="G150" s="441"/>
      <c r="H150" s="12" t="s">
        <v>35</v>
      </c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4">
        <f t="shared" si="1"/>
        <v>0</v>
      </c>
      <c r="V150" s="467"/>
    </row>
    <row r="151" spans="1:25">
      <c r="B151" s="472" t="s">
        <v>36</v>
      </c>
      <c r="C151" s="472"/>
      <c r="D151" s="472"/>
      <c r="E151" s="472"/>
      <c r="F151" s="472"/>
      <c r="G151" s="44"/>
      <c r="H151" s="473"/>
      <c r="I151" s="473"/>
      <c r="J151" s="473"/>
      <c r="K151" s="473"/>
      <c r="L151" s="473"/>
      <c r="M151" s="473"/>
      <c r="N151" s="473"/>
      <c r="O151" s="473"/>
      <c r="P151" s="473"/>
      <c r="Q151" s="473"/>
      <c r="R151" s="473"/>
      <c r="S151" s="473"/>
      <c r="T151" s="473"/>
      <c r="U151" s="25">
        <f>COUNTIF(I16:T150, "E") / COUNTIF(I16:T150, "P")</f>
        <v>0.13569321533923304</v>
      </c>
      <c r="V151" s="33"/>
    </row>
    <row r="153" spans="1:25" ht="32.65" customHeight="1">
      <c r="A153" s="5"/>
      <c r="B153" s="42" t="s">
        <v>42</v>
      </c>
      <c r="C153" s="426" t="s">
        <v>40</v>
      </c>
      <c r="D153" s="427"/>
      <c r="E153" s="428"/>
      <c r="F153" s="42" t="s">
        <v>37</v>
      </c>
      <c r="G153" s="424" t="s">
        <v>10</v>
      </c>
      <c r="H153" s="424"/>
      <c r="I153" s="424"/>
      <c r="J153" s="424"/>
      <c r="K153" s="424"/>
      <c r="L153" s="424"/>
      <c r="M153" s="424"/>
      <c r="N153" s="424"/>
      <c r="O153" s="424"/>
      <c r="P153" s="424" t="s">
        <v>11</v>
      </c>
      <c r="Q153" s="424"/>
      <c r="R153" s="424"/>
      <c r="S153" s="424"/>
      <c r="T153" s="424"/>
      <c r="U153" s="42" t="s">
        <v>12</v>
      </c>
      <c r="V153" s="42" t="s">
        <v>13</v>
      </c>
    </row>
    <row r="154" spans="1:25" ht="76.5" customHeight="1">
      <c r="A154" s="5"/>
      <c r="B154" s="18" t="s">
        <v>61</v>
      </c>
      <c r="C154" s="432" t="s">
        <v>45</v>
      </c>
      <c r="D154" s="433"/>
      <c r="E154" s="434"/>
      <c r="F154" s="23" t="s">
        <v>62</v>
      </c>
      <c r="G154" s="474"/>
      <c r="H154" s="474"/>
      <c r="I154" s="474"/>
      <c r="J154" s="474"/>
      <c r="K154" s="474"/>
      <c r="L154" s="474"/>
      <c r="M154" s="474"/>
      <c r="N154" s="474"/>
      <c r="O154" s="474"/>
      <c r="P154" s="425" t="s">
        <v>47</v>
      </c>
      <c r="Q154" s="425"/>
      <c r="R154" s="425"/>
      <c r="S154" s="425"/>
      <c r="T154" s="425"/>
      <c r="U154" s="18" t="s">
        <v>58</v>
      </c>
      <c r="V154" s="18" t="s">
        <v>46</v>
      </c>
    </row>
    <row r="155" spans="1:25">
      <c r="B155" s="9"/>
      <c r="C155" s="9"/>
      <c r="D155" s="9"/>
      <c r="E155" s="9"/>
      <c r="F155" s="9"/>
      <c r="G155" s="9"/>
      <c r="H155" s="9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21"/>
    </row>
    <row r="156" spans="1:25">
      <c r="B156" s="435" t="s">
        <v>15</v>
      </c>
      <c r="C156" s="435"/>
      <c r="D156" s="435"/>
      <c r="E156" s="436" t="s">
        <v>219</v>
      </c>
      <c r="F156" s="436" t="s">
        <v>16</v>
      </c>
      <c r="G156" s="436" t="s">
        <v>38</v>
      </c>
      <c r="H156" s="437"/>
      <c r="I156" s="438">
        <v>2022</v>
      </c>
      <c r="J156" s="438"/>
      <c r="K156" s="438"/>
      <c r="L156" s="438"/>
      <c r="M156" s="438"/>
      <c r="N156" s="438"/>
      <c r="O156" s="438"/>
      <c r="P156" s="438"/>
      <c r="Q156" s="438"/>
      <c r="R156" s="438"/>
      <c r="S156" s="438"/>
      <c r="T156" s="438"/>
      <c r="U156" s="443" t="s">
        <v>17</v>
      </c>
      <c r="V156" s="443" t="s">
        <v>48</v>
      </c>
    </row>
    <row r="157" spans="1:25">
      <c r="B157" s="435"/>
      <c r="C157" s="435"/>
      <c r="D157" s="435"/>
      <c r="E157" s="436"/>
      <c r="F157" s="436"/>
      <c r="G157" s="436"/>
      <c r="H157" s="437"/>
      <c r="I157" s="438" t="s">
        <v>18</v>
      </c>
      <c r="J157" s="438"/>
      <c r="K157" s="438"/>
      <c r="L157" s="438" t="s">
        <v>19</v>
      </c>
      <c r="M157" s="438"/>
      <c r="N157" s="438"/>
      <c r="O157" s="438" t="s">
        <v>20</v>
      </c>
      <c r="P157" s="438"/>
      <c r="Q157" s="438"/>
      <c r="R157" s="438" t="s">
        <v>21</v>
      </c>
      <c r="S157" s="438"/>
      <c r="T157" s="438"/>
      <c r="U157" s="443"/>
      <c r="V157" s="443"/>
    </row>
    <row r="158" spans="1:25">
      <c r="B158" s="435"/>
      <c r="C158" s="435"/>
      <c r="D158" s="435"/>
      <c r="E158" s="436"/>
      <c r="F158" s="436"/>
      <c r="G158" s="436"/>
      <c r="H158" s="437"/>
      <c r="I158" s="43" t="s">
        <v>22</v>
      </c>
      <c r="J158" s="43" t="s">
        <v>23</v>
      </c>
      <c r="K158" s="43" t="s">
        <v>24</v>
      </c>
      <c r="L158" s="43" t="s">
        <v>25</v>
      </c>
      <c r="M158" s="43" t="s">
        <v>26</v>
      </c>
      <c r="N158" s="43" t="s">
        <v>27</v>
      </c>
      <c r="O158" s="43" t="s">
        <v>28</v>
      </c>
      <c r="P158" s="43" t="s">
        <v>29</v>
      </c>
      <c r="Q158" s="43" t="s">
        <v>30</v>
      </c>
      <c r="R158" s="43" t="s">
        <v>31</v>
      </c>
      <c r="S158" s="43" t="s">
        <v>32</v>
      </c>
      <c r="T158" s="43" t="s">
        <v>33</v>
      </c>
      <c r="U158" s="443"/>
      <c r="V158" s="443"/>
    </row>
    <row r="159" spans="1:25">
      <c r="B159" s="439" t="s">
        <v>69</v>
      </c>
      <c r="C159" s="439"/>
      <c r="D159" s="439"/>
      <c r="E159" s="40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32"/>
    </row>
    <row r="160" spans="1:25" ht="36.65" customHeight="1">
      <c r="B160" s="447" t="s">
        <v>67</v>
      </c>
      <c r="C160" s="447"/>
      <c r="D160" s="447"/>
      <c r="E160" s="441" t="s">
        <v>220</v>
      </c>
      <c r="F160" s="441" t="s">
        <v>269</v>
      </c>
      <c r="G160" s="441" t="s">
        <v>52</v>
      </c>
      <c r="H160" s="12" t="s">
        <v>34</v>
      </c>
      <c r="I160" s="13" t="s">
        <v>50</v>
      </c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4">
        <f>COUNTIF(I160:T160,H160)</f>
        <v>1</v>
      </c>
      <c r="V160" s="445"/>
      <c r="W160" s="1" t="s">
        <v>49</v>
      </c>
      <c r="X160" s="37">
        <v>44957</v>
      </c>
    </row>
    <row r="161" spans="2:26" ht="36.65" customHeight="1">
      <c r="B161" s="447"/>
      <c r="C161" s="447"/>
      <c r="D161" s="447"/>
      <c r="E161" s="441"/>
      <c r="F161" s="441"/>
      <c r="G161" s="441"/>
      <c r="H161" s="12" t="s">
        <v>35</v>
      </c>
      <c r="I161" s="15" t="s">
        <v>35</v>
      </c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4">
        <f t="shared" ref="U161:U202" si="2">COUNTIF(I161:T161,H161)</f>
        <v>1</v>
      </c>
      <c r="V161" s="446"/>
      <c r="X161" s="22"/>
    </row>
    <row r="162" spans="2:26" ht="15.65" customHeight="1">
      <c r="B162" s="447" t="s">
        <v>68</v>
      </c>
      <c r="C162" s="447"/>
      <c r="D162" s="447"/>
      <c r="E162" s="441" t="s">
        <v>220</v>
      </c>
      <c r="F162" s="441" t="s">
        <v>249</v>
      </c>
      <c r="G162" s="441" t="s">
        <v>52</v>
      </c>
      <c r="H162" s="12" t="s">
        <v>34</v>
      </c>
      <c r="I162" s="13"/>
      <c r="J162" s="13" t="s">
        <v>50</v>
      </c>
      <c r="K162" s="13" t="s">
        <v>50</v>
      </c>
      <c r="L162" s="13"/>
      <c r="M162" s="13"/>
      <c r="N162" s="13"/>
      <c r="O162" s="13"/>
      <c r="P162" s="13"/>
      <c r="Q162" s="13"/>
      <c r="R162" s="13"/>
      <c r="S162" s="13"/>
      <c r="T162" s="13"/>
      <c r="U162" s="14">
        <f t="shared" si="2"/>
        <v>2</v>
      </c>
      <c r="V162" s="445"/>
      <c r="W162" s="1" t="s">
        <v>49</v>
      </c>
      <c r="X162" s="22">
        <v>45016</v>
      </c>
    </row>
    <row r="163" spans="2:26">
      <c r="B163" s="447"/>
      <c r="C163" s="447"/>
      <c r="D163" s="447"/>
      <c r="E163" s="441"/>
      <c r="F163" s="441"/>
      <c r="G163" s="441"/>
      <c r="H163" s="12" t="s">
        <v>35</v>
      </c>
      <c r="I163" s="15"/>
      <c r="J163" s="15" t="s">
        <v>35</v>
      </c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4">
        <f t="shared" si="2"/>
        <v>1</v>
      </c>
      <c r="V163" s="446"/>
    </row>
    <row r="164" spans="2:26" ht="15.65" customHeight="1">
      <c r="B164" s="460" t="s">
        <v>70</v>
      </c>
      <c r="C164" s="460"/>
      <c r="D164" s="460"/>
      <c r="E164" s="441" t="s">
        <v>220</v>
      </c>
      <c r="F164" s="441" t="s">
        <v>249</v>
      </c>
      <c r="G164" s="441" t="s">
        <v>52</v>
      </c>
      <c r="H164" s="12" t="s">
        <v>34</v>
      </c>
      <c r="I164" s="13"/>
      <c r="J164" s="13"/>
      <c r="K164" s="13" t="s">
        <v>50</v>
      </c>
      <c r="L164" s="13" t="s">
        <v>50</v>
      </c>
      <c r="M164" s="13" t="s">
        <v>50</v>
      </c>
      <c r="N164" s="13" t="s">
        <v>50</v>
      </c>
      <c r="O164" s="13" t="s">
        <v>50</v>
      </c>
      <c r="P164" s="13" t="s">
        <v>50</v>
      </c>
      <c r="Q164" s="13" t="s">
        <v>50</v>
      </c>
      <c r="R164" s="13" t="s">
        <v>50</v>
      </c>
      <c r="S164" s="13" t="s">
        <v>50</v>
      </c>
      <c r="T164" s="13" t="s">
        <v>50</v>
      </c>
      <c r="U164" s="14">
        <f t="shared" si="2"/>
        <v>10</v>
      </c>
      <c r="V164" s="445"/>
      <c r="W164" s="1" t="s">
        <v>49</v>
      </c>
      <c r="X164" s="22">
        <v>45107</v>
      </c>
    </row>
    <row r="165" spans="2:26">
      <c r="B165" s="460"/>
      <c r="C165" s="460"/>
      <c r="D165" s="460"/>
      <c r="E165" s="441"/>
      <c r="F165" s="441"/>
      <c r="G165" s="441"/>
      <c r="H165" s="12" t="s">
        <v>35</v>
      </c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4">
        <f t="shared" si="2"/>
        <v>0</v>
      </c>
      <c r="V165" s="446"/>
      <c r="Y165" s="22">
        <v>45199</v>
      </c>
      <c r="Z165" s="22">
        <v>45230</v>
      </c>
    </row>
    <row r="166" spans="2:26" ht="15.65" customHeight="1">
      <c r="B166" s="460" t="s">
        <v>190</v>
      </c>
      <c r="C166" s="460"/>
      <c r="D166" s="460"/>
      <c r="E166" s="441" t="s">
        <v>220</v>
      </c>
      <c r="F166" s="441" t="s">
        <v>249</v>
      </c>
      <c r="G166" s="441" t="s">
        <v>52</v>
      </c>
      <c r="H166" s="12" t="s">
        <v>34</v>
      </c>
      <c r="I166" s="13"/>
      <c r="J166" s="13"/>
      <c r="K166" s="13" t="s">
        <v>50</v>
      </c>
      <c r="L166" s="13" t="s">
        <v>50</v>
      </c>
      <c r="M166" s="13" t="s">
        <v>50</v>
      </c>
      <c r="N166" s="13" t="s">
        <v>50</v>
      </c>
      <c r="O166" s="13" t="s">
        <v>50</v>
      </c>
      <c r="P166" s="13" t="s">
        <v>50</v>
      </c>
      <c r="Q166" s="13" t="s">
        <v>50</v>
      </c>
      <c r="R166" s="13" t="s">
        <v>50</v>
      </c>
      <c r="S166" s="13" t="s">
        <v>50</v>
      </c>
      <c r="T166" s="13" t="s">
        <v>50</v>
      </c>
      <c r="U166" s="14">
        <f t="shared" si="2"/>
        <v>10</v>
      </c>
      <c r="V166" s="445"/>
      <c r="W166" s="1" t="s">
        <v>49</v>
      </c>
      <c r="X166" s="22">
        <v>45260</v>
      </c>
    </row>
    <row r="167" spans="2:26">
      <c r="B167" s="460"/>
      <c r="C167" s="460"/>
      <c r="D167" s="460"/>
      <c r="E167" s="441"/>
      <c r="F167" s="441"/>
      <c r="G167" s="441"/>
      <c r="H167" s="12" t="s">
        <v>35</v>
      </c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4">
        <f t="shared" si="2"/>
        <v>0</v>
      </c>
      <c r="V167" s="446"/>
    </row>
    <row r="168" spans="2:26" ht="15.65" customHeight="1">
      <c r="B168" s="460" t="s">
        <v>71</v>
      </c>
      <c r="C168" s="460"/>
      <c r="D168" s="460"/>
      <c r="E168" s="441" t="s">
        <v>220</v>
      </c>
      <c r="F168" s="441" t="s">
        <v>249</v>
      </c>
      <c r="G168" s="441" t="s">
        <v>52</v>
      </c>
      <c r="H168" s="12" t="s">
        <v>34</v>
      </c>
      <c r="I168" s="13"/>
      <c r="J168" s="13"/>
      <c r="K168" s="13" t="s">
        <v>50</v>
      </c>
      <c r="L168" s="13" t="s">
        <v>50</v>
      </c>
      <c r="M168" s="13" t="s">
        <v>50</v>
      </c>
      <c r="N168" s="13" t="s">
        <v>50</v>
      </c>
      <c r="O168" s="13" t="s">
        <v>50</v>
      </c>
      <c r="P168" s="13" t="s">
        <v>50</v>
      </c>
      <c r="Q168" s="13" t="s">
        <v>50</v>
      </c>
      <c r="R168" s="13" t="s">
        <v>50</v>
      </c>
      <c r="S168" s="13" t="s">
        <v>50</v>
      </c>
      <c r="T168" s="13" t="s">
        <v>50</v>
      </c>
      <c r="U168" s="14">
        <f t="shared" si="2"/>
        <v>10</v>
      </c>
      <c r="V168" s="445"/>
      <c r="W168" s="1" t="s">
        <v>49</v>
      </c>
      <c r="X168" s="22">
        <v>45280</v>
      </c>
    </row>
    <row r="169" spans="2:26">
      <c r="B169" s="460"/>
      <c r="C169" s="460"/>
      <c r="D169" s="460"/>
      <c r="E169" s="441"/>
      <c r="F169" s="441"/>
      <c r="G169" s="441"/>
      <c r="H169" s="12" t="s">
        <v>35</v>
      </c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4">
        <f t="shared" si="2"/>
        <v>0</v>
      </c>
      <c r="V169" s="446"/>
    </row>
    <row r="170" spans="2:26" ht="13.5" customHeight="1">
      <c r="B170" s="439" t="s">
        <v>95</v>
      </c>
      <c r="C170" s="439"/>
      <c r="D170" s="439"/>
      <c r="E170" s="40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32"/>
    </row>
    <row r="171" spans="2:26" ht="46.5" customHeight="1">
      <c r="B171" s="444" t="s">
        <v>96</v>
      </c>
      <c r="C171" s="444"/>
      <c r="D171" s="444"/>
      <c r="E171" s="441" t="s">
        <v>220</v>
      </c>
      <c r="F171" s="441" t="s">
        <v>270</v>
      </c>
      <c r="G171" s="441" t="s">
        <v>80</v>
      </c>
      <c r="H171" s="12" t="s">
        <v>34</v>
      </c>
      <c r="I171" s="13" t="s">
        <v>50</v>
      </c>
      <c r="J171" s="13" t="s">
        <v>50</v>
      </c>
      <c r="K171" s="13" t="s">
        <v>50</v>
      </c>
      <c r="L171" s="13" t="s">
        <v>50</v>
      </c>
      <c r="M171" s="13" t="s">
        <v>50</v>
      </c>
      <c r="N171" s="13" t="s">
        <v>50</v>
      </c>
      <c r="O171" s="13" t="s">
        <v>50</v>
      </c>
      <c r="P171" s="13" t="s">
        <v>50</v>
      </c>
      <c r="Q171" s="13" t="s">
        <v>50</v>
      </c>
      <c r="R171" s="13" t="s">
        <v>50</v>
      </c>
      <c r="S171" s="13" t="s">
        <v>50</v>
      </c>
      <c r="T171" s="13" t="s">
        <v>50</v>
      </c>
      <c r="U171" s="14">
        <f t="shared" si="2"/>
        <v>12</v>
      </c>
      <c r="V171" s="442"/>
      <c r="W171" s="1" t="s">
        <v>53</v>
      </c>
      <c r="X171" s="1">
        <v>1.1000000000000001</v>
      </c>
      <c r="Y171" s="1" t="s">
        <v>54</v>
      </c>
    </row>
    <row r="172" spans="2:26" ht="46.5" customHeight="1">
      <c r="B172" s="444"/>
      <c r="C172" s="444"/>
      <c r="D172" s="444"/>
      <c r="E172" s="441"/>
      <c r="F172" s="441"/>
      <c r="G172" s="441"/>
      <c r="H172" s="12" t="s">
        <v>35</v>
      </c>
      <c r="I172" s="15" t="s">
        <v>35</v>
      </c>
      <c r="J172" s="15" t="s">
        <v>35</v>
      </c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4">
        <f t="shared" si="2"/>
        <v>2</v>
      </c>
      <c r="V172" s="442"/>
    </row>
    <row r="173" spans="2:26" ht="32.15" customHeight="1">
      <c r="B173" s="444" t="s">
        <v>213</v>
      </c>
      <c r="C173" s="444"/>
      <c r="D173" s="444"/>
      <c r="E173" s="441" t="s">
        <v>220</v>
      </c>
      <c r="F173" s="441" t="s">
        <v>270</v>
      </c>
      <c r="G173" s="441" t="s">
        <v>80</v>
      </c>
      <c r="H173" s="12" t="s">
        <v>34</v>
      </c>
      <c r="I173" s="13" t="s">
        <v>50</v>
      </c>
      <c r="J173" s="13" t="s">
        <v>50</v>
      </c>
      <c r="K173" s="13" t="s">
        <v>50</v>
      </c>
      <c r="L173" s="13" t="s">
        <v>50</v>
      </c>
      <c r="M173" s="13" t="s">
        <v>50</v>
      </c>
      <c r="N173" s="13" t="s">
        <v>50</v>
      </c>
      <c r="O173" s="13" t="s">
        <v>50</v>
      </c>
      <c r="P173" s="13" t="s">
        <v>50</v>
      </c>
      <c r="Q173" s="13" t="s">
        <v>50</v>
      </c>
      <c r="R173" s="13" t="s">
        <v>50</v>
      </c>
      <c r="S173" s="13" t="s">
        <v>50</v>
      </c>
      <c r="T173" s="13" t="s">
        <v>50</v>
      </c>
      <c r="U173" s="14">
        <f t="shared" si="2"/>
        <v>12</v>
      </c>
      <c r="V173" s="442" t="s">
        <v>195</v>
      </c>
      <c r="W173" s="1" t="s">
        <v>53</v>
      </c>
      <c r="X173" s="1">
        <v>1.2</v>
      </c>
      <c r="Y173" s="1" t="s">
        <v>54</v>
      </c>
    </row>
    <row r="174" spans="2:26" ht="32.15" customHeight="1">
      <c r="B174" s="444"/>
      <c r="C174" s="444"/>
      <c r="D174" s="444"/>
      <c r="E174" s="441"/>
      <c r="F174" s="441"/>
      <c r="G174" s="441"/>
      <c r="H174" s="12" t="s">
        <v>35</v>
      </c>
      <c r="I174" s="15" t="s">
        <v>35</v>
      </c>
      <c r="J174" s="15" t="s">
        <v>35</v>
      </c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4">
        <f t="shared" si="2"/>
        <v>2</v>
      </c>
      <c r="V174" s="442"/>
    </row>
    <row r="175" spans="2:26" ht="32.15" customHeight="1">
      <c r="B175" s="456" t="s">
        <v>97</v>
      </c>
      <c r="C175" s="456"/>
      <c r="D175" s="456"/>
      <c r="E175" s="441" t="s">
        <v>220</v>
      </c>
      <c r="F175" s="441" t="s">
        <v>270</v>
      </c>
      <c r="G175" s="441" t="s">
        <v>80</v>
      </c>
      <c r="H175" s="12" t="s">
        <v>34</v>
      </c>
      <c r="I175" s="13" t="s">
        <v>50</v>
      </c>
      <c r="J175" s="13" t="s">
        <v>50</v>
      </c>
      <c r="K175" s="13" t="s">
        <v>50</v>
      </c>
      <c r="L175" s="13" t="s">
        <v>50</v>
      </c>
      <c r="M175" s="13" t="s">
        <v>50</v>
      </c>
      <c r="N175" s="13" t="s">
        <v>50</v>
      </c>
      <c r="O175" s="13" t="s">
        <v>50</v>
      </c>
      <c r="P175" s="13" t="s">
        <v>50</v>
      </c>
      <c r="Q175" s="13" t="s">
        <v>50</v>
      </c>
      <c r="R175" s="13" t="s">
        <v>50</v>
      </c>
      <c r="S175" s="13" t="s">
        <v>50</v>
      </c>
      <c r="T175" s="13" t="s">
        <v>50</v>
      </c>
      <c r="U175" s="14">
        <f t="shared" si="2"/>
        <v>12</v>
      </c>
      <c r="V175" s="441"/>
      <c r="W175" s="1" t="s">
        <v>53</v>
      </c>
      <c r="X175" s="1">
        <v>1.3</v>
      </c>
      <c r="Y175" s="1" t="s">
        <v>54</v>
      </c>
    </row>
    <row r="176" spans="2:26" ht="32.15" customHeight="1">
      <c r="B176" s="456"/>
      <c r="C176" s="456"/>
      <c r="D176" s="456"/>
      <c r="E176" s="441"/>
      <c r="F176" s="441"/>
      <c r="G176" s="441"/>
      <c r="H176" s="12" t="s">
        <v>35</v>
      </c>
      <c r="I176" s="15" t="s">
        <v>35</v>
      </c>
      <c r="J176" s="15" t="s">
        <v>35</v>
      </c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4">
        <f t="shared" si="2"/>
        <v>2</v>
      </c>
      <c r="V176" s="441"/>
    </row>
    <row r="177" spans="2:25" ht="22.15" customHeight="1">
      <c r="B177" s="456" t="s">
        <v>196</v>
      </c>
      <c r="C177" s="456"/>
      <c r="D177" s="456"/>
      <c r="E177" s="441" t="s">
        <v>220</v>
      </c>
      <c r="F177" s="441" t="s">
        <v>249</v>
      </c>
      <c r="G177" s="441" t="s">
        <v>80</v>
      </c>
      <c r="H177" s="12" t="s">
        <v>34</v>
      </c>
      <c r="I177" s="13"/>
      <c r="J177" s="13" t="s">
        <v>50</v>
      </c>
      <c r="K177" s="13" t="s">
        <v>50</v>
      </c>
      <c r="L177" s="13" t="s">
        <v>50</v>
      </c>
      <c r="M177" s="13"/>
      <c r="N177" s="13"/>
      <c r="O177" s="13"/>
      <c r="P177" s="13"/>
      <c r="Q177" s="13"/>
      <c r="R177" s="13"/>
      <c r="S177" s="13"/>
      <c r="T177" s="13"/>
      <c r="U177" s="14">
        <f t="shared" si="2"/>
        <v>3</v>
      </c>
      <c r="V177" s="441"/>
    </row>
    <row r="178" spans="2:25" ht="22.15" customHeight="1">
      <c r="B178" s="456"/>
      <c r="C178" s="456"/>
      <c r="D178" s="456"/>
      <c r="E178" s="441"/>
      <c r="F178" s="441"/>
      <c r="G178" s="441"/>
      <c r="H178" s="12" t="s">
        <v>35</v>
      </c>
      <c r="I178" s="15"/>
      <c r="J178" s="15"/>
      <c r="K178" s="15"/>
      <c r="L178" s="15"/>
      <c r="M178" s="15"/>
      <c r="N178" s="15"/>
      <c r="O178" s="15"/>
      <c r="P178" s="15"/>
      <c r="Q178" s="15"/>
      <c r="R178" s="13"/>
      <c r="S178" s="15"/>
      <c r="T178" s="15"/>
      <c r="U178" s="14">
        <f t="shared" si="2"/>
        <v>0</v>
      </c>
      <c r="V178" s="441"/>
    </row>
    <row r="179" spans="2:25" ht="22.15" customHeight="1">
      <c r="B179" s="456" t="s">
        <v>198</v>
      </c>
      <c r="C179" s="456"/>
      <c r="D179" s="456"/>
      <c r="E179" s="441" t="s">
        <v>220</v>
      </c>
      <c r="F179" s="441" t="s">
        <v>252</v>
      </c>
      <c r="G179" s="441" t="s">
        <v>80</v>
      </c>
      <c r="H179" s="12" t="s">
        <v>34</v>
      </c>
      <c r="I179" s="15"/>
      <c r="J179" s="15"/>
      <c r="K179" s="15" t="s">
        <v>50</v>
      </c>
      <c r="L179" s="15" t="s">
        <v>50</v>
      </c>
      <c r="M179" s="15" t="s">
        <v>50</v>
      </c>
      <c r="N179" s="15"/>
      <c r="O179" s="15"/>
      <c r="P179" s="15"/>
      <c r="Q179" s="15"/>
      <c r="R179" s="13"/>
      <c r="S179" s="15"/>
      <c r="T179" s="15"/>
      <c r="U179" s="14">
        <f t="shared" si="2"/>
        <v>3</v>
      </c>
      <c r="V179" s="39"/>
    </row>
    <row r="180" spans="2:25" ht="22.15" customHeight="1">
      <c r="B180" s="456"/>
      <c r="C180" s="456"/>
      <c r="D180" s="456"/>
      <c r="E180" s="441"/>
      <c r="F180" s="441"/>
      <c r="G180" s="441"/>
      <c r="H180" s="12" t="s">
        <v>35</v>
      </c>
      <c r="I180" s="15"/>
      <c r="J180" s="15"/>
      <c r="K180" s="15"/>
      <c r="L180" s="15"/>
      <c r="M180" s="15"/>
      <c r="N180" s="15"/>
      <c r="O180" s="15"/>
      <c r="P180" s="15"/>
      <c r="Q180" s="15"/>
      <c r="R180" s="13"/>
      <c r="S180" s="15"/>
      <c r="T180" s="15"/>
      <c r="U180" s="14">
        <f t="shared" si="2"/>
        <v>0</v>
      </c>
      <c r="V180" s="39"/>
    </row>
    <row r="181" spans="2:25" ht="22.15" customHeight="1">
      <c r="B181" s="456" t="s">
        <v>98</v>
      </c>
      <c r="C181" s="456"/>
      <c r="D181" s="456"/>
      <c r="E181" s="445" t="s">
        <v>224</v>
      </c>
      <c r="F181" s="441" t="s">
        <v>271</v>
      </c>
      <c r="G181" s="441" t="s">
        <v>52</v>
      </c>
      <c r="H181" s="12" t="s">
        <v>34</v>
      </c>
      <c r="I181" s="13"/>
      <c r="J181" s="13"/>
      <c r="K181" s="13"/>
      <c r="L181" s="13"/>
      <c r="M181" s="13"/>
      <c r="N181" s="13"/>
      <c r="O181" s="13"/>
      <c r="P181" s="13" t="s">
        <v>50</v>
      </c>
      <c r="Q181" s="13"/>
      <c r="R181" s="13"/>
      <c r="S181" s="13"/>
      <c r="T181" s="13"/>
      <c r="U181" s="14">
        <f t="shared" si="2"/>
        <v>1</v>
      </c>
      <c r="V181" s="441"/>
      <c r="W181" s="1" t="s">
        <v>53</v>
      </c>
      <c r="X181" s="1">
        <v>1.4</v>
      </c>
      <c r="Y181" s="1" t="s">
        <v>55</v>
      </c>
    </row>
    <row r="182" spans="2:25" ht="22.15" customHeight="1">
      <c r="B182" s="456"/>
      <c r="C182" s="456"/>
      <c r="D182" s="456"/>
      <c r="E182" s="446"/>
      <c r="F182" s="441"/>
      <c r="G182" s="441"/>
      <c r="H182" s="12" t="s">
        <v>35</v>
      </c>
      <c r="I182" s="15"/>
      <c r="J182" s="15"/>
      <c r="K182" s="15"/>
      <c r="L182" s="15"/>
      <c r="M182" s="15"/>
      <c r="N182" s="15"/>
      <c r="O182" s="15"/>
      <c r="P182" s="15"/>
      <c r="Q182" s="15"/>
      <c r="R182" s="13"/>
      <c r="S182" s="15"/>
      <c r="T182" s="15"/>
      <c r="U182" s="14">
        <f t="shared" si="2"/>
        <v>0</v>
      </c>
      <c r="V182" s="441"/>
    </row>
    <row r="183" spans="2:25" ht="13.5" customHeight="1">
      <c r="B183" s="439" t="s">
        <v>99</v>
      </c>
      <c r="C183" s="439"/>
      <c r="D183" s="439"/>
      <c r="E183" s="40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32"/>
    </row>
    <row r="184" spans="2:25" ht="13.5" customHeight="1">
      <c r="B184" s="444" t="s">
        <v>191</v>
      </c>
      <c r="C184" s="444"/>
      <c r="D184" s="444"/>
      <c r="E184" s="445" t="s">
        <v>224</v>
      </c>
      <c r="F184" s="467" t="s">
        <v>253</v>
      </c>
      <c r="G184" s="441" t="s">
        <v>52</v>
      </c>
      <c r="H184" s="12" t="s">
        <v>34</v>
      </c>
      <c r="I184" s="13" t="s">
        <v>50</v>
      </c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4">
        <f t="shared" si="2"/>
        <v>1</v>
      </c>
      <c r="V184" s="441"/>
    </row>
    <row r="185" spans="2:25" ht="13.5" customHeight="1">
      <c r="B185" s="444"/>
      <c r="C185" s="444"/>
      <c r="D185" s="444"/>
      <c r="E185" s="446"/>
      <c r="F185" s="467"/>
      <c r="G185" s="441"/>
      <c r="H185" s="12" t="s">
        <v>35</v>
      </c>
      <c r="I185" s="15" t="s">
        <v>35</v>
      </c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4">
        <f t="shared" si="2"/>
        <v>1</v>
      </c>
      <c r="V185" s="441"/>
    </row>
    <row r="186" spans="2:25" ht="13.5" customHeight="1">
      <c r="B186" s="444" t="s">
        <v>105</v>
      </c>
      <c r="C186" s="444"/>
      <c r="D186" s="444"/>
      <c r="E186" s="445" t="s">
        <v>224</v>
      </c>
      <c r="F186" s="441" t="s">
        <v>261</v>
      </c>
      <c r="G186" s="441" t="s">
        <v>56</v>
      </c>
      <c r="H186" s="12" t="s">
        <v>34</v>
      </c>
      <c r="I186" s="13" t="s">
        <v>50</v>
      </c>
      <c r="J186" s="13" t="s">
        <v>50</v>
      </c>
      <c r="K186" s="13" t="s">
        <v>50</v>
      </c>
      <c r="L186" s="13" t="s">
        <v>50</v>
      </c>
      <c r="M186" s="13" t="s">
        <v>50</v>
      </c>
      <c r="N186" s="13" t="s">
        <v>50</v>
      </c>
      <c r="O186" s="13" t="s">
        <v>50</v>
      </c>
      <c r="P186" s="13" t="s">
        <v>50</v>
      </c>
      <c r="Q186" s="13" t="s">
        <v>50</v>
      </c>
      <c r="R186" s="13" t="s">
        <v>50</v>
      </c>
      <c r="S186" s="13" t="s">
        <v>50</v>
      </c>
      <c r="T186" s="13" t="s">
        <v>50</v>
      </c>
      <c r="U186" s="14">
        <f t="shared" si="2"/>
        <v>12</v>
      </c>
      <c r="V186" s="441" t="s">
        <v>101</v>
      </c>
    </row>
    <row r="187" spans="2:25" ht="13.5" customHeight="1">
      <c r="B187" s="444"/>
      <c r="C187" s="444"/>
      <c r="D187" s="444"/>
      <c r="E187" s="446"/>
      <c r="F187" s="441"/>
      <c r="G187" s="441"/>
      <c r="H187" s="12" t="s">
        <v>35</v>
      </c>
      <c r="I187" s="15" t="s">
        <v>35</v>
      </c>
      <c r="J187" s="15" t="s">
        <v>246</v>
      </c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4">
        <f t="shared" si="2"/>
        <v>2</v>
      </c>
      <c r="V187" s="441"/>
    </row>
    <row r="188" spans="2:25" ht="13.5" customHeight="1">
      <c r="B188" s="444" t="s">
        <v>106</v>
      </c>
      <c r="C188" s="444"/>
      <c r="D188" s="444"/>
      <c r="E188" s="441" t="s">
        <v>223</v>
      </c>
      <c r="F188" s="441" t="s">
        <v>252</v>
      </c>
      <c r="G188" s="441" t="s">
        <v>52</v>
      </c>
      <c r="H188" s="12" t="s">
        <v>34</v>
      </c>
      <c r="I188" s="13" t="s">
        <v>50</v>
      </c>
      <c r="J188" s="13" t="s">
        <v>50</v>
      </c>
      <c r="K188" s="13" t="s">
        <v>50</v>
      </c>
      <c r="L188" s="13" t="s">
        <v>50</v>
      </c>
      <c r="M188" s="13" t="s">
        <v>50</v>
      </c>
      <c r="N188" s="13" t="s">
        <v>50</v>
      </c>
      <c r="O188" s="13" t="s">
        <v>50</v>
      </c>
      <c r="P188" s="13" t="s">
        <v>50</v>
      </c>
      <c r="Q188" s="13" t="s">
        <v>50</v>
      </c>
      <c r="R188" s="13" t="s">
        <v>50</v>
      </c>
      <c r="S188" s="13" t="s">
        <v>50</v>
      </c>
      <c r="T188" s="13" t="s">
        <v>50</v>
      </c>
      <c r="U188" s="14">
        <f t="shared" si="2"/>
        <v>12</v>
      </c>
      <c r="V188" s="441" t="s">
        <v>100</v>
      </c>
    </row>
    <row r="189" spans="2:25" ht="13.5" customHeight="1">
      <c r="B189" s="444"/>
      <c r="C189" s="444"/>
      <c r="D189" s="444"/>
      <c r="E189" s="441"/>
      <c r="F189" s="441"/>
      <c r="G189" s="441"/>
      <c r="H189" s="12" t="s">
        <v>35</v>
      </c>
      <c r="I189" s="15" t="s">
        <v>35</v>
      </c>
      <c r="J189" s="15" t="s">
        <v>246</v>
      </c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4">
        <f t="shared" si="2"/>
        <v>2</v>
      </c>
      <c r="V189" s="441"/>
    </row>
    <row r="190" spans="2:25" ht="13.5" customHeight="1">
      <c r="B190" s="444" t="s">
        <v>107</v>
      </c>
      <c r="C190" s="444"/>
      <c r="D190" s="444"/>
      <c r="E190" s="445" t="s">
        <v>224</v>
      </c>
      <c r="F190" s="441" t="s">
        <v>250</v>
      </c>
      <c r="G190" s="441" t="s">
        <v>52</v>
      </c>
      <c r="H190" s="12" t="s">
        <v>34</v>
      </c>
      <c r="I190" s="13" t="s">
        <v>50</v>
      </c>
      <c r="J190" s="13" t="s">
        <v>50</v>
      </c>
      <c r="K190" s="13" t="s">
        <v>50</v>
      </c>
      <c r="L190" s="13" t="s">
        <v>50</v>
      </c>
      <c r="M190" s="13" t="s">
        <v>50</v>
      </c>
      <c r="N190" s="13" t="s">
        <v>50</v>
      </c>
      <c r="O190" s="13" t="s">
        <v>50</v>
      </c>
      <c r="P190" s="13" t="s">
        <v>50</v>
      </c>
      <c r="Q190" s="13" t="s">
        <v>50</v>
      </c>
      <c r="R190" s="13" t="s">
        <v>50</v>
      </c>
      <c r="S190" s="13" t="s">
        <v>50</v>
      </c>
      <c r="T190" s="13" t="s">
        <v>50</v>
      </c>
      <c r="U190" s="14">
        <f t="shared" si="2"/>
        <v>12</v>
      </c>
      <c r="V190" s="441" t="s">
        <v>102</v>
      </c>
    </row>
    <row r="191" spans="2:25" ht="13.5" customHeight="1">
      <c r="B191" s="444"/>
      <c r="C191" s="444"/>
      <c r="D191" s="444"/>
      <c r="E191" s="446"/>
      <c r="F191" s="441"/>
      <c r="G191" s="441"/>
      <c r="H191" s="12" t="s">
        <v>35</v>
      </c>
      <c r="I191" s="15" t="s">
        <v>35</v>
      </c>
      <c r="J191" s="15" t="s">
        <v>246</v>
      </c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4">
        <f t="shared" si="2"/>
        <v>2</v>
      </c>
      <c r="V191" s="441"/>
    </row>
    <row r="192" spans="2:25" ht="13.5" customHeight="1">
      <c r="B192" s="444" t="s">
        <v>108</v>
      </c>
      <c r="C192" s="444"/>
      <c r="D192" s="444"/>
      <c r="E192" s="445" t="s">
        <v>224</v>
      </c>
      <c r="F192" s="441" t="s">
        <v>253</v>
      </c>
      <c r="G192" s="441" t="s">
        <v>52</v>
      </c>
      <c r="H192" s="12" t="s">
        <v>34</v>
      </c>
      <c r="I192" s="15"/>
      <c r="J192" s="15"/>
      <c r="K192" s="15"/>
      <c r="L192" s="15"/>
      <c r="M192" s="15"/>
      <c r="N192" s="15" t="s">
        <v>50</v>
      </c>
      <c r="O192" s="15"/>
      <c r="P192" s="15"/>
      <c r="Q192" s="15"/>
      <c r="R192" s="15"/>
      <c r="S192" s="15"/>
      <c r="T192" s="15" t="s">
        <v>50</v>
      </c>
      <c r="U192" s="14">
        <f t="shared" si="2"/>
        <v>2</v>
      </c>
      <c r="V192" s="441" t="s">
        <v>104</v>
      </c>
    </row>
    <row r="193" spans="1:25" ht="13.5" customHeight="1">
      <c r="B193" s="444"/>
      <c r="C193" s="444"/>
      <c r="D193" s="444"/>
      <c r="E193" s="446"/>
      <c r="F193" s="441"/>
      <c r="G193" s="441"/>
      <c r="H193" s="12" t="s">
        <v>35</v>
      </c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4">
        <f t="shared" si="2"/>
        <v>0</v>
      </c>
      <c r="V193" s="441"/>
    </row>
    <row r="194" spans="1:25" ht="13.5" customHeight="1">
      <c r="B194" s="447" t="s">
        <v>109</v>
      </c>
      <c r="C194" s="447"/>
      <c r="D194" s="447"/>
      <c r="E194" s="441" t="s">
        <v>220</v>
      </c>
      <c r="F194" s="441" t="s">
        <v>261</v>
      </c>
      <c r="G194" s="441" t="s">
        <v>56</v>
      </c>
      <c r="H194" s="12" t="s">
        <v>34</v>
      </c>
      <c r="I194" s="13"/>
      <c r="J194" s="13"/>
      <c r="K194" s="13"/>
      <c r="L194" s="13"/>
      <c r="M194" s="13"/>
      <c r="N194" s="13" t="s">
        <v>50</v>
      </c>
      <c r="O194" s="13"/>
      <c r="P194" s="13"/>
      <c r="Q194" s="13"/>
      <c r="R194" s="13"/>
      <c r="S194" s="13"/>
      <c r="T194" s="13" t="s">
        <v>50</v>
      </c>
      <c r="U194" s="14">
        <f t="shared" si="2"/>
        <v>2</v>
      </c>
      <c r="V194" s="441" t="s">
        <v>103</v>
      </c>
    </row>
    <row r="195" spans="1:25" ht="13.5" customHeight="1">
      <c r="B195" s="447"/>
      <c r="C195" s="447"/>
      <c r="D195" s="447"/>
      <c r="E195" s="441"/>
      <c r="F195" s="441"/>
      <c r="G195" s="441"/>
      <c r="H195" s="12" t="s">
        <v>35</v>
      </c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4">
        <f t="shared" si="2"/>
        <v>0</v>
      </c>
      <c r="V195" s="441"/>
    </row>
    <row r="196" spans="1:25" ht="13.5" customHeight="1">
      <c r="B196" s="439" t="s">
        <v>154</v>
      </c>
      <c r="C196" s="439"/>
      <c r="D196" s="439"/>
      <c r="E196" s="40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32"/>
    </row>
    <row r="197" spans="1:25" ht="27.65" customHeight="1">
      <c r="B197" s="447" t="s">
        <v>192</v>
      </c>
      <c r="C197" s="447"/>
      <c r="D197" s="447"/>
      <c r="E197" s="445" t="s">
        <v>224</v>
      </c>
      <c r="F197" s="441" t="s">
        <v>250</v>
      </c>
      <c r="G197" s="441" t="s">
        <v>52</v>
      </c>
      <c r="H197" s="12" t="s">
        <v>34</v>
      </c>
      <c r="I197" s="15" t="s">
        <v>50</v>
      </c>
      <c r="J197" s="15" t="s">
        <v>50</v>
      </c>
      <c r="K197" s="15" t="s">
        <v>50</v>
      </c>
      <c r="L197" s="15" t="s">
        <v>50</v>
      </c>
      <c r="M197" s="15" t="s">
        <v>50</v>
      </c>
      <c r="N197" s="15" t="s">
        <v>50</v>
      </c>
      <c r="O197" s="13" t="s">
        <v>50</v>
      </c>
      <c r="P197" s="13" t="s">
        <v>50</v>
      </c>
      <c r="Q197" s="13" t="s">
        <v>50</v>
      </c>
      <c r="R197" s="13" t="s">
        <v>50</v>
      </c>
      <c r="S197" s="13" t="s">
        <v>50</v>
      </c>
      <c r="T197" s="13" t="s">
        <v>50</v>
      </c>
      <c r="U197" s="14">
        <f t="shared" si="2"/>
        <v>12</v>
      </c>
      <c r="V197" s="454"/>
      <c r="W197" s="1" t="s">
        <v>53</v>
      </c>
      <c r="X197" s="1">
        <v>14.1</v>
      </c>
      <c r="Y197" s="1" t="s">
        <v>46</v>
      </c>
    </row>
    <row r="198" spans="1:25" ht="27.65" customHeight="1">
      <c r="B198" s="447"/>
      <c r="C198" s="447"/>
      <c r="D198" s="447"/>
      <c r="E198" s="446"/>
      <c r="F198" s="441"/>
      <c r="G198" s="441"/>
      <c r="H198" s="12" t="s">
        <v>35</v>
      </c>
      <c r="I198" s="15" t="s">
        <v>35</v>
      </c>
      <c r="J198" s="15" t="s">
        <v>246</v>
      </c>
      <c r="K198" s="15"/>
      <c r="L198" s="15"/>
      <c r="M198" s="15"/>
      <c r="N198" s="15"/>
      <c r="O198" s="12"/>
      <c r="P198" s="15"/>
      <c r="Q198" s="15"/>
      <c r="R198" s="15"/>
      <c r="S198" s="15"/>
      <c r="T198" s="15"/>
      <c r="U198" s="14">
        <f t="shared" si="2"/>
        <v>2</v>
      </c>
      <c r="V198" s="455"/>
    </row>
    <row r="199" spans="1:25" ht="20.65" customHeight="1">
      <c r="B199" s="447" t="s">
        <v>155</v>
      </c>
      <c r="C199" s="447"/>
      <c r="D199" s="447"/>
      <c r="E199" s="445" t="s">
        <v>224</v>
      </c>
      <c r="F199" s="441" t="s">
        <v>250</v>
      </c>
      <c r="G199" s="441" t="s">
        <v>52</v>
      </c>
      <c r="H199" s="12" t="s">
        <v>34</v>
      </c>
      <c r="I199" s="15" t="s">
        <v>50</v>
      </c>
      <c r="J199" s="15" t="s">
        <v>50</v>
      </c>
      <c r="K199" s="15" t="s">
        <v>50</v>
      </c>
      <c r="L199" s="15" t="s">
        <v>50</v>
      </c>
      <c r="M199" s="15" t="s">
        <v>50</v>
      </c>
      <c r="N199" s="15" t="s">
        <v>50</v>
      </c>
      <c r="O199" s="13" t="s">
        <v>50</v>
      </c>
      <c r="P199" s="13" t="s">
        <v>50</v>
      </c>
      <c r="Q199" s="13" t="s">
        <v>50</v>
      </c>
      <c r="R199" s="13" t="s">
        <v>50</v>
      </c>
      <c r="S199" s="13" t="s">
        <v>50</v>
      </c>
      <c r="T199" s="13" t="s">
        <v>50</v>
      </c>
      <c r="U199" s="14">
        <f t="shared" si="2"/>
        <v>12</v>
      </c>
      <c r="V199" s="454" t="s">
        <v>157</v>
      </c>
      <c r="W199" s="1" t="s">
        <v>53</v>
      </c>
      <c r="X199" s="1">
        <v>14.2</v>
      </c>
      <c r="Y199" s="1" t="s">
        <v>176</v>
      </c>
    </row>
    <row r="200" spans="1:25" ht="20.65" customHeight="1">
      <c r="B200" s="447"/>
      <c r="C200" s="447"/>
      <c r="D200" s="447"/>
      <c r="E200" s="446"/>
      <c r="F200" s="441"/>
      <c r="G200" s="441"/>
      <c r="H200" s="12" t="s">
        <v>35</v>
      </c>
      <c r="I200" s="15" t="s">
        <v>35</v>
      </c>
      <c r="J200" s="15" t="s">
        <v>246</v>
      </c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4">
        <f t="shared" si="2"/>
        <v>2</v>
      </c>
      <c r="V200" s="455"/>
    </row>
    <row r="201" spans="1:25" ht="20.65" customHeight="1">
      <c r="B201" s="447" t="s">
        <v>156</v>
      </c>
      <c r="C201" s="447"/>
      <c r="D201" s="447"/>
      <c r="E201" s="445" t="s">
        <v>224</v>
      </c>
      <c r="F201" s="441" t="s">
        <v>250</v>
      </c>
      <c r="G201" s="441" t="s">
        <v>52</v>
      </c>
      <c r="H201" s="12" t="s">
        <v>34</v>
      </c>
      <c r="I201" s="15" t="s">
        <v>50</v>
      </c>
      <c r="J201" s="15" t="s">
        <v>50</v>
      </c>
      <c r="K201" s="15" t="s">
        <v>50</v>
      </c>
      <c r="L201" s="15" t="s">
        <v>50</v>
      </c>
      <c r="M201" s="15" t="s">
        <v>50</v>
      </c>
      <c r="N201" s="15" t="s">
        <v>50</v>
      </c>
      <c r="O201" s="13" t="s">
        <v>50</v>
      </c>
      <c r="P201" s="13" t="s">
        <v>50</v>
      </c>
      <c r="Q201" s="13" t="s">
        <v>50</v>
      </c>
      <c r="R201" s="13" t="s">
        <v>50</v>
      </c>
      <c r="S201" s="13" t="s">
        <v>50</v>
      </c>
      <c r="T201" s="13" t="s">
        <v>50</v>
      </c>
      <c r="U201" s="14">
        <f t="shared" si="2"/>
        <v>12</v>
      </c>
      <c r="V201" s="454"/>
    </row>
    <row r="202" spans="1:25" ht="22.5" customHeight="1">
      <c r="B202" s="447"/>
      <c r="C202" s="447"/>
      <c r="D202" s="447"/>
      <c r="E202" s="446"/>
      <c r="F202" s="441"/>
      <c r="G202" s="441"/>
      <c r="H202" s="12" t="s">
        <v>35</v>
      </c>
      <c r="I202" s="15" t="s">
        <v>35</v>
      </c>
      <c r="J202" s="15" t="s">
        <v>246</v>
      </c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4">
        <f t="shared" si="2"/>
        <v>2</v>
      </c>
      <c r="V202" s="455"/>
    </row>
    <row r="203" spans="1:25">
      <c r="B203" s="472" t="s">
        <v>36</v>
      </c>
      <c r="C203" s="472"/>
      <c r="D203" s="472"/>
      <c r="E203" s="472"/>
      <c r="F203" s="472"/>
      <c r="G203" s="44"/>
      <c r="H203" s="473"/>
      <c r="I203" s="473"/>
      <c r="J203" s="473"/>
      <c r="K203" s="473"/>
      <c r="L203" s="473"/>
      <c r="M203" s="473"/>
      <c r="N203" s="473"/>
      <c r="O203" s="473"/>
      <c r="P203" s="473"/>
      <c r="Q203" s="473"/>
      <c r="R203" s="473"/>
      <c r="S203" s="473"/>
      <c r="T203" s="473"/>
      <c r="U203" s="24">
        <f>COUNTIF(I160:T202, "E") / COUNTIF(I160:T202, "P")</f>
        <v>0.13725490196078433</v>
      </c>
      <c r="V203" s="39"/>
    </row>
    <row r="205" spans="1:25" ht="32.65" customHeight="1">
      <c r="A205" s="5"/>
      <c r="B205" s="42" t="s">
        <v>63</v>
      </c>
      <c r="C205" s="426" t="s">
        <v>40</v>
      </c>
      <c r="D205" s="427"/>
      <c r="E205" s="428"/>
      <c r="F205" s="42" t="s">
        <v>37</v>
      </c>
      <c r="G205" s="424" t="s">
        <v>10</v>
      </c>
      <c r="H205" s="424"/>
      <c r="I205" s="424"/>
      <c r="J205" s="424"/>
      <c r="K205" s="424"/>
      <c r="L205" s="424"/>
      <c r="M205" s="424"/>
      <c r="N205" s="424"/>
      <c r="O205" s="424"/>
      <c r="P205" s="424" t="s">
        <v>11</v>
      </c>
      <c r="Q205" s="424"/>
      <c r="R205" s="424"/>
      <c r="S205" s="424"/>
      <c r="T205" s="424"/>
      <c r="U205" s="42" t="s">
        <v>12</v>
      </c>
      <c r="V205" s="42" t="s">
        <v>13</v>
      </c>
    </row>
    <row r="206" spans="1:25" ht="73.5" customHeight="1">
      <c r="A206" s="5"/>
      <c r="B206" s="18" t="s">
        <v>65</v>
      </c>
      <c r="C206" s="432" t="s">
        <v>45</v>
      </c>
      <c r="D206" s="433"/>
      <c r="E206" s="434"/>
      <c r="F206" s="23">
        <v>1</v>
      </c>
      <c r="G206" s="425"/>
      <c r="H206" s="425"/>
      <c r="I206" s="425"/>
      <c r="J206" s="425"/>
      <c r="K206" s="425"/>
      <c r="L206" s="425"/>
      <c r="M206" s="425"/>
      <c r="N206" s="425"/>
      <c r="O206" s="425"/>
      <c r="P206" s="425" t="s">
        <v>47</v>
      </c>
      <c r="Q206" s="425"/>
      <c r="R206" s="425"/>
      <c r="S206" s="425"/>
      <c r="T206" s="425"/>
      <c r="U206" s="18" t="s">
        <v>58</v>
      </c>
      <c r="V206" s="18" t="s">
        <v>46</v>
      </c>
    </row>
    <row r="207" spans="1:25">
      <c r="B207" s="9"/>
      <c r="C207" s="9"/>
      <c r="D207" s="9"/>
      <c r="E207" s="9"/>
      <c r="F207" s="9"/>
      <c r="G207" s="9"/>
      <c r="H207" s="9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21"/>
    </row>
    <row r="208" spans="1:25">
      <c r="B208" s="435" t="s">
        <v>15</v>
      </c>
      <c r="C208" s="435"/>
      <c r="D208" s="435"/>
      <c r="E208" s="436" t="s">
        <v>219</v>
      </c>
      <c r="F208" s="436" t="s">
        <v>16</v>
      </c>
      <c r="G208" s="436" t="s">
        <v>38</v>
      </c>
      <c r="H208" s="437"/>
      <c r="I208" s="438">
        <v>2022</v>
      </c>
      <c r="J208" s="438"/>
      <c r="K208" s="438"/>
      <c r="L208" s="438"/>
      <c r="M208" s="438"/>
      <c r="N208" s="438"/>
      <c r="O208" s="438"/>
      <c r="P208" s="438"/>
      <c r="Q208" s="438"/>
      <c r="R208" s="438"/>
      <c r="S208" s="438"/>
      <c r="T208" s="438"/>
      <c r="U208" s="443" t="s">
        <v>17</v>
      </c>
      <c r="V208" s="443" t="s">
        <v>48</v>
      </c>
    </row>
    <row r="209" spans="2:24">
      <c r="B209" s="435"/>
      <c r="C209" s="435"/>
      <c r="D209" s="435"/>
      <c r="E209" s="436"/>
      <c r="F209" s="436"/>
      <c r="G209" s="436"/>
      <c r="H209" s="437"/>
      <c r="I209" s="438" t="s">
        <v>18</v>
      </c>
      <c r="J209" s="438"/>
      <c r="K209" s="438"/>
      <c r="L209" s="438" t="s">
        <v>19</v>
      </c>
      <c r="M209" s="438"/>
      <c r="N209" s="438"/>
      <c r="O209" s="438" t="s">
        <v>20</v>
      </c>
      <c r="P209" s="438"/>
      <c r="Q209" s="438"/>
      <c r="R209" s="438" t="s">
        <v>21</v>
      </c>
      <c r="S209" s="438"/>
      <c r="T209" s="438"/>
      <c r="U209" s="443"/>
      <c r="V209" s="443"/>
    </row>
    <row r="210" spans="2:24">
      <c r="B210" s="435"/>
      <c r="C210" s="435"/>
      <c r="D210" s="435"/>
      <c r="E210" s="436"/>
      <c r="F210" s="436"/>
      <c r="G210" s="436"/>
      <c r="H210" s="437"/>
      <c r="I210" s="43" t="s">
        <v>22</v>
      </c>
      <c r="J210" s="43" t="s">
        <v>23</v>
      </c>
      <c r="K210" s="43" t="s">
        <v>24</v>
      </c>
      <c r="L210" s="43" t="s">
        <v>25</v>
      </c>
      <c r="M210" s="43" t="s">
        <v>26</v>
      </c>
      <c r="N210" s="43" t="s">
        <v>27</v>
      </c>
      <c r="O210" s="43" t="s">
        <v>28</v>
      </c>
      <c r="P210" s="43" t="s">
        <v>29</v>
      </c>
      <c r="Q210" s="43" t="s">
        <v>30</v>
      </c>
      <c r="R210" s="43" t="s">
        <v>31</v>
      </c>
      <c r="S210" s="43" t="s">
        <v>32</v>
      </c>
      <c r="T210" s="43" t="s">
        <v>33</v>
      </c>
      <c r="U210" s="443"/>
      <c r="V210" s="443"/>
    </row>
    <row r="211" spans="2:24">
      <c r="B211" s="439" t="s">
        <v>77</v>
      </c>
      <c r="C211" s="439"/>
      <c r="D211" s="439"/>
      <c r="E211" s="40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32"/>
    </row>
    <row r="212" spans="2:24" ht="15.65" customHeight="1">
      <c r="B212" s="447" t="s">
        <v>73</v>
      </c>
      <c r="C212" s="447"/>
      <c r="D212" s="447"/>
      <c r="E212" s="441" t="s">
        <v>220</v>
      </c>
      <c r="F212" s="454" t="s">
        <v>272</v>
      </c>
      <c r="G212" s="454" t="s">
        <v>52</v>
      </c>
      <c r="H212" s="12" t="s">
        <v>34</v>
      </c>
      <c r="I212" s="13"/>
      <c r="J212" s="13" t="s">
        <v>50</v>
      </c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4">
        <f>COUNTIF(I212:T212,H212)</f>
        <v>1</v>
      </c>
      <c r="V212" s="445"/>
      <c r="W212" s="1" t="s">
        <v>49</v>
      </c>
      <c r="X212" s="22">
        <v>44985</v>
      </c>
    </row>
    <row r="213" spans="2:24">
      <c r="B213" s="447"/>
      <c r="C213" s="447"/>
      <c r="D213" s="447"/>
      <c r="E213" s="441"/>
      <c r="F213" s="455"/>
      <c r="G213" s="455"/>
      <c r="H213" s="12" t="s">
        <v>35</v>
      </c>
      <c r="I213" s="15"/>
      <c r="J213" s="15" t="s">
        <v>246</v>
      </c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4">
        <f t="shared" ref="U213:U240" si="3">COUNTIF(I213:T213,H213)</f>
        <v>1</v>
      </c>
      <c r="V213" s="446"/>
    </row>
    <row r="214" spans="2:24" ht="15.65" customHeight="1">
      <c r="B214" s="447" t="s">
        <v>72</v>
      </c>
      <c r="C214" s="447"/>
      <c r="D214" s="447"/>
      <c r="E214" s="441" t="s">
        <v>220</v>
      </c>
      <c r="F214" s="454" t="s">
        <v>272</v>
      </c>
      <c r="G214" s="454" t="s">
        <v>52</v>
      </c>
      <c r="H214" s="12" t="s">
        <v>34</v>
      </c>
      <c r="I214" s="13"/>
      <c r="J214" s="13"/>
      <c r="K214" s="13" t="s">
        <v>50</v>
      </c>
      <c r="L214" s="13"/>
      <c r="M214" s="13"/>
      <c r="N214" s="13"/>
      <c r="O214" s="13"/>
      <c r="P214" s="13"/>
      <c r="Q214" s="13"/>
      <c r="R214" s="13"/>
      <c r="S214" s="13"/>
      <c r="T214" s="13"/>
      <c r="U214" s="14">
        <f t="shared" si="3"/>
        <v>1</v>
      </c>
      <c r="V214" s="445"/>
      <c r="W214" s="1" t="s">
        <v>49</v>
      </c>
      <c r="X214" s="22">
        <v>45016</v>
      </c>
    </row>
    <row r="215" spans="2:24">
      <c r="B215" s="447"/>
      <c r="C215" s="447"/>
      <c r="D215" s="447"/>
      <c r="E215" s="441"/>
      <c r="F215" s="455"/>
      <c r="G215" s="455"/>
      <c r="H215" s="12" t="s">
        <v>35</v>
      </c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4">
        <f t="shared" si="3"/>
        <v>0</v>
      </c>
      <c r="V215" s="446"/>
    </row>
    <row r="216" spans="2:24" ht="15.65" customHeight="1">
      <c r="B216" s="460" t="s">
        <v>74</v>
      </c>
      <c r="C216" s="460"/>
      <c r="D216" s="460"/>
      <c r="E216" s="441" t="s">
        <v>220</v>
      </c>
      <c r="F216" s="454" t="s">
        <v>272</v>
      </c>
      <c r="G216" s="454" t="s">
        <v>52</v>
      </c>
      <c r="H216" s="12" t="s">
        <v>34</v>
      </c>
      <c r="I216" s="13"/>
      <c r="J216" s="13"/>
      <c r="K216" s="13"/>
      <c r="L216" s="13"/>
      <c r="M216" s="13" t="s">
        <v>50</v>
      </c>
      <c r="N216" s="13"/>
      <c r="O216" s="13"/>
      <c r="P216" s="13"/>
      <c r="Q216" s="13"/>
      <c r="R216" s="13"/>
      <c r="S216" s="13"/>
      <c r="T216" s="13"/>
      <c r="U216" s="14">
        <f t="shared" si="3"/>
        <v>1</v>
      </c>
      <c r="V216" s="445"/>
      <c r="W216" s="1" t="s">
        <v>49</v>
      </c>
      <c r="X216" s="22">
        <v>45077</v>
      </c>
    </row>
    <row r="217" spans="2:24">
      <c r="B217" s="460"/>
      <c r="C217" s="460"/>
      <c r="D217" s="460"/>
      <c r="E217" s="441"/>
      <c r="F217" s="455"/>
      <c r="G217" s="455"/>
      <c r="H217" s="12" t="s">
        <v>35</v>
      </c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4">
        <f t="shared" si="3"/>
        <v>0</v>
      </c>
      <c r="V217" s="446"/>
    </row>
    <row r="218" spans="2:24" ht="15.65" customHeight="1">
      <c r="B218" s="460" t="s">
        <v>75</v>
      </c>
      <c r="C218" s="460"/>
      <c r="D218" s="460"/>
      <c r="E218" s="441" t="s">
        <v>220</v>
      </c>
      <c r="F218" s="454" t="s">
        <v>272</v>
      </c>
      <c r="G218" s="454" t="s">
        <v>52</v>
      </c>
      <c r="H218" s="12" t="s">
        <v>34</v>
      </c>
      <c r="I218" s="13"/>
      <c r="J218" s="13"/>
      <c r="K218" s="13"/>
      <c r="L218" s="13"/>
      <c r="M218" s="13"/>
      <c r="N218" s="13" t="s">
        <v>50</v>
      </c>
      <c r="O218" s="13"/>
      <c r="P218" s="13"/>
      <c r="Q218" s="13"/>
      <c r="R218" s="13"/>
      <c r="S218" s="13"/>
      <c r="T218" s="13"/>
      <c r="U218" s="14">
        <f t="shared" si="3"/>
        <v>1</v>
      </c>
      <c r="V218" s="445"/>
      <c r="W218" s="1" t="s">
        <v>49</v>
      </c>
      <c r="X218" s="22">
        <v>45107</v>
      </c>
    </row>
    <row r="219" spans="2:24">
      <c r="B219" s="460"/>
      <c r="C219" s="460"/>
      <c r="D219" s="460"/>
      <c r="E219" s="441"/>
      <c r="F219" s="455"/>
      <c r="G219" s="455"/>
      <c r="H219" s="12" t="s">
        <v>35</v>
      </c>
      <c r="I219" s="15"/>
      <c r="J219" s="15"/>
      <c r="K219" s="15"/>
      <c r="L219" s="15"/>
      <c r="M219" s="15"/>
      <c r="N219" s="15"/>
      <c r="O219" s="15"/>
      <c r="P219" s="15"/>
      <c r="Q219" s="15"/>
      <c r="R219" s="13"/>
      <c r="S219" s="15"/>
      <c r="T219" s="15"/>
      <c r="U219" s="14">
        <f t="shared" si="3"/>
        <v>0</v>
      </c>
      <c r="V219" s="446"/>
    </row>
    <row r="220" spans="2:24" ht="15.65" customHeight="1">
      <c r="B220" s="447" t="s">
        <v>72</v>
      </c>
      <c r="C220" s="447"/>
      <c r="D220" s="447"/>
      <c r="E220" s="441" t="s">
        <v>220</v>
      </c>
      <c r="F220" s="454" t="s">
        <v>272</v>
      </c>
      <c r="G220" s="454" t="s">
        <v>52</v>
      </c>
      <c r="H220" s="12" t="s">
        <v>34</v>
      </c>
      <c r="I220" s="13"/>
      <c r="J220" s="13"/>
      <c r="K220" s="13" t="s">
        <v>50</v>
      </c>
      <c r="L220" s="13"/>
      <c r="M220" s="13"/>
      <c r="N220" s="13"/>
      <c r="O220" s="13"/>
      <c r="P220" s="13"/>
      <c r="Q220" s="13"/>
      <c r="R220" s="13"/>
      <c r="S220" s="13"/>
      <c r="T220" s="13"/>
      <c r="U220" s="14">
        <f t="shared" si="3"/>
        <v>1</v>
      </c>
      <c r="V220" s="445"/>
      <c r="W220" s="1" t="s">
        <v>49</v>
      </c>
      <c r="X220" s="22">
        <v>45016</v>
      </c>
    </row>
    <row r="221" spans="2:24">
      <c r="B221" s="447"/>
      <c r="C221" s="447"/>
      <c r="D221" s="447"/>
      <c r="E221" s="441"/>
      <c r="F221" s="455"/>
      <c r="G221" s="455"/>
      <c r="H221" s="12" t="s">
        <v>35</v>
      </c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4">
        <f t="shared" si="3"/>
        <v>0</v>
      </c>
      <c r="V221" s="446"/>
    </row>
    <row r="222" spans="2:24" ht="15.65" customHeight="1">
      <c r="B222" s="447" t="s">
        <v>76</v>
      </c>
      <c r="C222" s="447"/>
      <c r="D222" s="447"/>
      <c r="E222" s="441" t="s">
        <v>220</v>
      </c>
      <c r="F222" s="454" t="s">
        <v>272</v>
      </c>
      <c r="G222" s="454" t="s">
        <v>52</v>
      </c>
      <c r="H222" s="12" t="s">
        <v>34</v>
      </c>
      <c r="I222" s="13"/>
      <c r="J222" s="13"/>
      <c r="K222" s="13"/>
      <c r="L222" s="13"/>
      <c r="M222" s="13" t="s">
        <v>50</v>
      </c>
      <c r="N222" s="13"/>
      <c r="O222" s="13"/>
      <c r="P222" s="13"/>
      <c r="Q222" s="13"/>
      <c r="R222" s="13"/>
      <c r="S222" s="13"/>
      <c r="T222" s="13"/>
      <c r="U222" s="14">
        <f t="shared" si="3"/>
        <v>1</v>
      </c>
      <c r="V222" s="442"/>
      <c r="W222" s="1" t="s">
        <v>49</v>
      </c>
      <c r="X222" s="22">
        <v>45077</v>
      </c>
    </row>
    <row r="223" spans="2:24">
      <c r="B223" s="447"/>
      <c r="C223" s="447"/>
      <c r="D223" s="447"/>
      <c r="E223" s="441"/>
      <c r="F223" s="455"/>
      <c r="G223" s="455"/>
      <c r="H223" s="12" t="s">
        <v>35</v>
      </c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4">
        <f t="shared" si="3"/>
        <v>0</v>
      </c>
      <c r="V223" s="442"/>
    </row>
    <row r="224" spans="2:24" ht="15.65" customHeight="1">
      <c r="B224" s="460" t="s">
        <v>75</v>
      </c>
      <c r="C224" s="460"/>
      <c r="D224" s="460"/>
      <c r="E224" s="441" t="s">
        <v>220</v>
      </c>
      <c r="F224" s="454" t="s">
        <v>272</v>
      </c>
      <c r="G224" s="454" t="s">
        <v>52</v>
      </c>
      <c r="H224" s="12" t="s">
        <v>34</v>
      </c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 t="s">
        <v>50</v>
      </c>
      <c r="T224" s="13"/>
      <c r="U224" s="14">
        <f t="shared" si="3"/>
        <v>1</v>
      </c>
      <c r="V224" s="441"/>
      <c r="W224" s="1" t="s">
        <v>49</v>
      </c>
      <c r="X224" s="22">
        <v>45260</v>
      </c>
    </row>
    <row r="225" spans="2:25">
      <c r="B225" s="460"/>
      <c r="C225" s="460"/>
      <c r="D225" s="460"/>
      <c r="E225" s="441"/>
      <c r="F225" s="455"/>
      <c r="G225" s="455"/>
      <c r="H225" s="12" t="s">
        <v>35</v>
      </c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4">
        <f t="shared" si="3"/>
        <v>0</v>
      </c>
      <c r="V225" s="441"/>
    </row>
    <row r="226" spans="2:25" ht="13.5" customHeight="1">
      <c r="B226" s="439" t="s">
        <v>92</v>
      </c>
      <c r="C226" s="439"/>
      <c r="D226" s="439"/>
      <c r="E226" s="40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32"/>
    </row>
    <row r="227" spans="2:25" ht="13.5" customHeight="1">
      <c r="B227" s="447" t="s">
        <v>78</v>
      </c>
      <c r="C227" s="447"/>
      <c r="D227" s="447"/>
      <c r="E227" s="441" t="s">
        <v>224</v>
      </c>
      <c r="F227" s="454" t="s">
        <v>250</v>
      </c>
      <c r="G227" s="454" t="s">
        <v>52</v>
      </c>
      <c r="H227" s="12" t="s">
        <v>34</v>
      </c>
      <c r="I227" s="13"/>
      <c r="J227" s="13" t="s">
        <v>50</v>
      </c>
      <c r="K227" s="13" t="s">
        <v>50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4">
        <f t="shared" si="3"/>
        <v>2</v>
      </c>
      <c r="V227" s="441"/>
    </row>
    <row r="228" spans="2:25" ht="13.5" customHeight="1">
      <c r="B228" s="447"/>
      <c r="C228" s="447"/>
      <c r="D228" s="447"/>
      <c r="E228" s="441"/>
      <c r="F228" s="455"/>
      <c r="G228" s="455"/>
      <c r="H228" s="12" t="s">
        <v>35</v>
      </c>
      <c r="I228" s="15"/>
      <c r="J228" s="15" t="s">
        <v>246</v>
      </c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4">
        <f t="shared" si="3"/>
        <v>1</v>
      </c>
      <c r="V228" s="441"/>
    </row>
    <row r="229" spans="2:25" ht="19.5" customHeight="1">
      <c r="B229" s="475" t="s">
        <v>85</v>
      </c>
      <c r="C229" s="476"/>
      <c r="D229" s="477"/>
      <c r="E229" s="441" t="s">
        <v>220</v>
      </c>
      <c r="F229" s="454" t="s">
        <v>272</v>
      </c>
      <c r="G229" s="454" t="s">
        <v>52</v>
      </c>
      <c r="H229" s="12" t="s">
        <v>34</v>
      </c>
      <c r="I229" s="15"/>
      <c r="J229" s="15"/>
      <c r="K229" s="15"/>
      <c r="L229" s="15" t="s">
        <v>50</v>
      </c>
      <c r="M229" s="15"/>
      <c r="N229" s="15"/>
      <c r="O229" s="15"/>
      <c r="P229" s="15"/>
      <c r="Q229" s="15"/>
      <c r="R229" s="15"/>
      <c r="S229" s="15"/>
      <c r="T229" s="15"/>
      <c r="U229" s="14">
        <f t="shared" si="3"/>
        <v>1</v>
      </c>
      <c r="V229" s="441"/>
    </row>
    <row r="230" spans="2:25" ht="19.5" customHeight="1">
      <c r="B230" s="478"/>
      <c r="C230" s="479"/>
      <c r="D230" s="480"/>
      <c r="E230" s="441"/>
      <c r="F230" s="455"/>
      <c r="G230" s="455"/>
      <c r="H230" s="12" t="s">
        <v>35</v>
      </c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4">
        <f t="shared" si="3"/>
        <v>0</v>
      </c>
      <c r="V230" s="441"/>
    </row>
    <row r="231" spans="2:25" ht="19.5" customHeight="1">
      <c r="B231" s="481" t="s">
        <v>86</v>
      </c>
      <c r="C231" s="482"/>
      <c r="D231" s="483"/>
      <c r="E231" s="441" t="s">
        <v>220</v>
      </c>
      <c r="F231" s="441" t="s">
        <v>261</v>
      </c>
      <c r="G231" s="441" t="s">
        <v>56</v>
      </c>
      <c r="H231" s="12" t="s">
        <v>34</v>
      </c>
      <c r="I231" s="15"/>
      <c r="J231" s="15"/>
      <c r="K231" s="15" t="s">
        <v>50</v>
      </c>
      <c r="L231" s="15"/>
      <c r="M231" s="15"/>
      <c r="N231" s="15"/>
      <c r="O231" s="15"/>
      <c r="P231" s="15"/>
      <c r="Q231" s="15"/>
      <c r="R231" s="15"/>
      <c r="S231" s="15"/>
      <c r="T231" s="15"/>
      <c r="U231" s="14">
        <f t="shared" si="3"/>
        <v>1</v>
      </c>
      <c r="V231" s="467"/>
    </row>
    <row r="232" spans="2:25" ht="19.5" customHeight="1">
      <c r="B232" s="484"/>
      <c r="C232" s="485"/>
      <c r="D232" s="486"/>
      <c r="E232" s="441"/>
      <c r="F232" s="441"/>
      <c r="G232" s="441"/>
      <c r="H232" s="12" t="s">
        <v>35</v>
      </c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4">
        <f t="shared" si="3"/>
        <v>0</v>
      </c>
      <c r="V232" s="467"/>
    </row>
    <row r="233" spans="2:25" ht="19.5" customHeight="1">
      <c r="B233" s="444" t="s">
        <v>79</v>
      </c>
      <c r="C233" s="444"/>
      <c r="D233" s="444"/>
      <c r="E233" s="441" t="s">
        <v>220</v>
      </c>
      <c r="F233" s="467" t="s">
        <v>249</v>
      </c>
      <c r="G233" s="467" t="s">
        <v>80</v>
      </c>
      <c r="H233" s="12" t="s">
        <v>34</v>
      </c>
      <c r="I233" s="13" t="s">
        <v>50</v>
      </c>
      <c r="J233" s="13" t="s">
        <v>50</v>
      </c>
      <c r="K233" s="13" t="s">
        <v>50</v>
      </c>
      <c r="L233" s="13" t="s">
        <v>50</v>
      </c>
      <c r="M233" s="13" t="s">
        <v>50</v>
      </c>
      <c r="N233" s="13" t="s">
        <v>50</v>
      </c>
      <c r="O233" s="13" t="s">
        <v>50</v>
      </c>
      <c r="P233" s="13" t="s">
        <v>50</v>
      </c>
      <c r="Q233" s="13" t="s">
        <v>50</v>
      </c>
      <c r="R233" s="13" t="s">
        <v>50</v>
      </c>
      <c r="S233" s="13" t="s">
        <v>50</v>
      </c>
      <c r="T233" s="13" t="s">
        <v>50</v>
      </c>
      <c r="U233" s="14">
        <f t="shared" si="3"/>
        <v>12</v>
      </c>
      <c r="V233" s="441" t="s">
        <v>81</v>
      </c>
      <c r="W233" s="1" t="s">
        <v>82</v>
      </c>
      <c r="X233" s="1">
        <v>4.0999999999999996</v>
      </c>
      <c r="Y233" s="1" t="s">
        <v>176</v>
      </c>
    </row>
    <row r="234" spans="2:25" ht="19.5" customHeight="1">
      <c r="B234" s="444"/>
      <c r="C234" s="444"/>
      <c r="D234" s="444"/>
      <c r="E234" s="441"/>
      <c r="F234" s="467"/>
      <c r="G234" s="467"/>
      <c r="H234" s="12" t="s">
        <v>35</v>
      </c>
      <c r="I234" s="15" t="s">
        <v>35</v>
      </c>
      <c r="J234" s="15" t="s">
        <v>35</v>
      </c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4">
        <f t="shared" si="3"/>
        <v>2</v>
      </c>
      <c r="V234" s="441"/>
    </row>
    <row r="235" spans="2:25" ht="19.5" customHeight="1">
      <c r="B235" s="456" t="s">
        <v>218</v>
      </c>
      <c r="C235" s="456"/>
      <c r="D235" s="456"/>
      <c r="E235" s="441" t="s">
        <v>220</v>
      </c>
      <c r="F235" s="467" t="s">
        <v>249</v>
      </c>
      <c r="G235" s="467" t="s">
        <v>80</v>
      </c>
      <c r="H235" s="12" t="s">
        <v>34</v>
      </c>
      <c r="I235" s="13" t="s">
        <v>50</v>
      </c>
      <c r="J235" s="13" t="s">
        <v>50</v>
      </c>
      <c r="K235" s="13" t="s">
        <v>50</v>
      </c>
      <c r="L235" s="13" t="s">
        <v>50</v>
      </c>
      <c r="M235" s="13" t="s">
        <v>50</v>
      </c>
      <c r="N235" s="13" t="s">
        <v>50</v>
      </c>
      <c r="O235" s="13" t="s">
        <v>50</v>
      </c>
      <c r="P235" s="13" t="s">
        <v>50</v>
      </c>
      <c r="Q235" s="13" t="s">
        <v>50</v>
      </c>
      <c r="R235" s="13" t="s">
        <v>50</v>
      </c>
      <c r="S235" s="13" t="s">
        <v>50</v>
      </c>
      <c r="T235" s="13" t="s">
        <v>50</v>
      </c>
      <c r="U235" s="14">
        <f t="shared" si="3"/>
        <v>12</v>
      </c>
      <c r="V235" s="441" t="s">
        <v>81</v>
      </c>
      <c r="W235" s="1" t="s">
        <v>82</v>
      </c>
      <c r="X235" s="1">
        <v>4.2</v>
      </c>
      <c r="Y235" s="1" t="s">
        <v>176</v>
      </c>
    </row>
    <row r="236" spans="2:25" ht="19.5" customHeight="1">
      <c r="B236" s="456"/>
      <c r="C236" s="456"/>
      <c r="D236" s="456"/>
      <c r="E236" s="441"/>
      <c r="F236" s="467"/>
      <c r="G236" s="467"/>
      <c r="H236" s="12" t="s">
        <v>35</v>
      </c>
      <c r="I236" s="15" t="s">
        <v>35</v>
      </c>
      <c r="J236" s="15" t="s">
        <v>35</v>
      </c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4">
        <f t="shared" si="3"/>
        <v>2</v>
      </c>
      <c r="V236" s="441"/>
    </row>
    <row r="237" spans="2:25" ht="19.5" customHeight="1">
      <c r="B237" s="456" t="s">
        <v>83</v>
      </c>
      <c r="C237" s="456"/>
      <c r="D237" s="456"/>
      <c r="E237" s="441" t="s">
        <v>220</v>
      </c>
      <c r="F237" s="467" t="s">
        <v>249</v>
      </c>
      <c r="G237" s="467" t="s">
        <v>80</v>
      </c>
      <c r="H237" s="12" t="s">
        <v>34</v>
      </c>
      <c r="I237" s="13" t="s">
        <v>50</v>
      </c>
      <c r="J237" s="13" t="s">
        <v>50</v>
      </c>
      <c r="K237" s="13" t="s">
        <v>50</v>
      </c>
      <c r="L237" s="13" t="s">
        <v>50</v>
      </c>
      <c r="M237" s="13" t="s">
        <v>50</v>
      </c>
      <c r="N237" s="13" t="s">
        <v>50</v>
      </c>
      <c r="O237" s="13" t="s">
        <v>50</v>
      </c>
      <c r="P237" s="13" t="s">
        <v>50</v>
      </c>
      <c r="Q237" s="13" t="s">
        <v>50</v>
      </c>
      <c r="R237" s="13" t="s">
        <v>50</v>
      </c>
      <c r="S237" s="13" t="s">
        <v>50</v>
      </c>
      <c r="T237" s="13" t="s">
        <v>50</v>
      </c>
      <c r="U237" s="14">
        <f t="shared" si="3"/>
        <v>12</v>
      </c>
      <c r="V237" s="441" t="s">
        <v>81</v>
      </c>
      <c r="W237" s="1" t="s">
        <v>82</v>
      </c>
      <c r="X237" s="1">
        <v>4.3</v>
      </c>
      <c r="Y237" s="1" t="s">
        <v>176</v>
      </c>
    </row>
    <row r="238" spans="2:25" ht="19.5" customHeight="1">
      <c r="B238" s="456"/>
      <c r="C238" s="456"/>
      <c r="D238" s="456"/>
      <c r="E238" s="441"/>
      <c r="F238" s="467"/>
      <c r="G238" s="467"/>
      <c r="H238" s="12" t="s">
        <v>35</v>
      </c>
      <c r="I238" s="15" t="s">
        <v>35</v>
      </c>
      <c r="J238" s="15" t="s">
        <v>35</v>
      </c>
      <c r="K238" s="15"/>
      <c r="L238" s="15"/>
      <c r="M238" s="15"/>
      <c r="N238" s="15"/>
      <c r="O238" s="15"/>
      <c r="P238" s="15"/>
      <c r="Q238" s="15"/>
      <c r="R238" s="13"/>
      <c r="S238" s="15"/>
      <c r="T238" s="15"/>
      <c r="U238" s="14">
        <f t="shared" si="3"/>
        <v>2</v>
      </c>
      <c r="V238" s="441"/>
    </row>
    <row r="239" spans="2:25" ht="19.5" customHeight="1">
      <c r="B239" s="456" t="s">
        <v>84</v>
      </c>
      <c r="C239" s="456"/>
      <c r="D239" s="456"/>
      <c r="E239" s="441" t="s">
        <v>220</v>
      </c>
      <c r="F239" s="467" t="s">
        <v>249</v>
      </c>
      <c r="G239" s="467" t="s">
        <v>80</v>
      </c>
      <c r="H239" s="12" t="s">
        <v>34</v>
      </c>
      <c r="I239" s="13" t="s">
        <v>50</v>
      </c>
      <c r="J239" s="13" t="s">
        <v>50</v>
      </c>
      <c r="K239" s="13" t="s">
        <v>50</v>
      </c>
      <c r="L239" s="13" t="s">
        <v>50</v>
      </c>
      <c r="M239" s="13" t="s">
        <v>50</v>
      </c>
      <c r="N239" s="13" t="s">
        <v>50</v>
      </c>
      <c r="O239" s="13" t="s">
        <v>50</v>
      </c>
      <c r="P239" s="13" t="s">
        <v>50</v>
      </c>
      <c r="Q239" s="13" t="s">
        <v>50</v>
      </c>
      <c r="R239" s="13" t="s">
        <v>50</v>
      </c>
      <c r="S239" s="13" t="s">
        <v>50</v>
      </c>
      <c r="T239" s="13" t="s">
        <v>50</v>
      </c>
      <c r="U239" s="14">
        <f t="shared" si="3"/>
        <v>12</v>
      </c>
      <c r="V239" s="441" t="s">
        <v>81</v>
      </c>
      <c r="W239" s="1" t="s">
        <v>82</v>
      </c>
      <c r="X239" s="1">
        <v>4.4000000000000004</v>
      </c>
      <c r="Y239" s="1" t="s">
        <v>176</v>
      </c>
    </row>
    <row r="240" spans="2:25" ht="19.5" customHeight="1">
      <c r="B240" s="456"/>
      <c r="C240" s="456"/>
      <c r="D240" s="456"/>
      <c r="E240" s="441"/>
      <c r="F240" s="467"/>
      <c r="G240" s="467"/>
      <c r="H240" s="12" t="s">
        <v>35</v>
      </c>
      <c r="I240" s="15" t="s">
        <v>35</v>
      </c>
      <c r="J240" s="15" t="s">
        <v>35</v>
      </c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4">
        <f t="shared" si="3"/>
        <v>2</v>
      </c>
      <c r="V240" s="441"/>
    </row>
    <row r="241" spans="1:24">
      <c r="B241" s="472" t="s">
        <v>36</v>
      </c>
      <c r="C241" s="472"/>
      <c r="D241" s="472"/>
      <c r="E241" s="472"/>
      <c r="F241" s="472"/>
      <c r="G241" s="44"/>
      <c r="H241" s="473"/>
      <c r="I241" s="473"/>
      <c r="J241" s="473"/>
      <c r="K241" s="473"/>
      <c r="L241" s="473"/>
      <c r="M241" s="473"/>
      <c r="N241" s="473"/>
      <c r="O241" s="473"/>
      <c r="P241" s="473"/>
      <c r="Q241" s="473"/>
      <c r="R241" s="473"/>
      <c r="S241" s="473"/>
      <c r="T241" s="473"/>
      <c r="U241" s="25">
        <f>COUNTIF(I212:T240, "E") / COUNTIF(I212:T240, "P")</f>
        <v>0.16949152542372881</v>
      </c>
      <c r="V241" s="34"/>
    </row>
    <row r="243" spans="1:24" ht="32.65" customHeight="1">
      <c r="A243" s="5"/>
      <c r="B243" s="42" t="s">
        <v>64</v>
      </c>
      <c r="C243" s="424" t="s">
        <v>40</v>
      </c>
      <c r="D243" s="424"/>
      <c r="E243" s="424"/>
      <c r="F243" s="45" t="s">
        <v>37</v>
      </c>
      <c r="G243" s="424" t="s">
        <v>10</v>
      </c>
      <c r="H243" s="424"/>
      <c r="I243" s="424"/>
      <c r="J243" s="424"/>
      <c r="K243" s="424"/>
      <c r="L243" s="424"/>
      <c r="M243" s="424"/>
      <c r="N243" s="424"/>
      <c r="O243" s="424"/>
      <c r="P243" s="424" t="s">
        <v>11</v>
      </c>
      <c r="Q243" s="424"/>
      <c r="R243" s="424"/>
      <c r="S243" s="424"/>
      <c r="T243" s="424"/>
      <c r="U243" s="42" t="s">
        <v>12</v>
      </c>
      <c r="V243" s="42" t="s">
        <v>13</v>
      </c>
    </row>
    <row r="244" spans="1:24" ht="51.65" customHeight="1">
      <c r="A244" s="5"/>
      <c r="B244" s="18" t="s">
        <v>66</v>
      </c>
      <c r="C244" s="487" t="s">
        <v>45</v>
      </c>
      <c r="D244" s="487"/>
      <c r="E244" s="487"/>
      <c r="F244" s="35">
        <v>1</v>
      </c>
      <c r="G244" s="425"/>
      <c r="H244" s="425"/>
      <c r="I244" s="425"/>
      <c r="J244" s="425"/>
      <c r="K244" s="425"/>
      <c r="L244" s="425"/>
      <c r="M244" s="425"/>
      <c r="N244" s="425"/>
      <c r="O244" s="425"/>
      <c r="P244" s="425" t="s">
        <v>47</v>
      </c>
      <c r="Q244" s="425"/>
      <c r="R244" s="425"/>
      <c r="S244" s="425"/>
      <c r="T244" s="425"/>
      <c r="U244" s="18" t="s">
        <v>58</v>
      </c>
      <c r="V244" s="18" t="s">
        <v>46</v>
      </c>
    </row>
    <row r="245" spans="1:24">
      <c r="B245" s="9"/>
      <c r="C245" s="9"/>
      <c r="D245" s="9"/>
      <c r="E245" s="9"/>
      <c r="F245" s="9"/>
      <c r="G245" s="9"/>
      <c r="H245" s="9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21"/>
    </row>
    <row r="246" spans="1:24">
      <c r="B246" s="435" t="s">
        <v>15</v>
      </c>
      <c r="C246" s="435"/>
      <c r="D246" s="435"/>
      <c r="E246" s="436" t="s">
        <v>219</v>
      </c>
      <c r="F246" s="436" t="s">
        <v>16</v>
      </c>
      <c r="G246" s="436" t="s">
        <v>38</v>
      </c>
      <c r="H246" s="437"/>
      <c r="I246" s="438">
        <v>2022</v>
      </c>
      <c r="J246" s="438"/>
      <c r="K246" s="438"/>
      <c r="L246" s="438"/>
      <c r="M246" s="438"/>
      <c r="N246" s="438"/>
      <c r="O246" s="438"/>
      <c r="P246" s="438"/>
      <c r="Q246" s="438"/>
      <c r="R246" s="438"/>
      <c r="S246" s="438"/>
      <c r="T246" s="438"/>
      <c r="U246" s="443" t="s">
        <v>17</v>
      </c>
      <c r="V246" s="443" t="s">
        <v>48</v>
      </c>
    </row>
    <row r="247" spans="1:24">
      <c r="B247" s="435"/>
      <c r="C247" s="435"/>
      <c r="D247" s="435"/>
      <c r="E247" s="436"/>
      <c r="F247" s="436"/>
      <c r="G247" s="436"/>
      <c r="H247" s="437"/>
      <c r="I247" s="438" t="s">
        <v>18</v>
      </c>
      <c r="J247" s="438"/>
      <c r="K247" s="438"/>
      <c r="L247" s="438" t="s">
        <v>19</v>
      </c>
      <c r="M247" s="438"/>
      <c r="N247" s="438"/>
      <c r="O247" s="438" t="s">
        <v>20</v>
      </c>
      <c r="P247" s="438"/>
      <c r="Q247" s="438"/>
      <c r="R247" s="438" t="s">
        <v>21</v>
      </c>
      <c r="S247" s="438"/>
      <c r="T247" s="438"/>
      <c r="U247" s="443"/>
      <c r="V247" s="443"/>
    </row>
    <row r="248" spans="1:24">
      <c r="B248" s="435"/>
      <c r="C248" s="435"/>
      <c r="D248" s="435"/>
      <c r="E248" s="436"/>
      <c r="F248" s="436"/>
      <c r="G248" s="436"/>
      <c r="H248" s="437"/>
      <c r="I248" s="43" t="s">
        <v>22</v>
      </c>
      <c r="J248" s="43" t="s">
        <v>23</v>
      </c>
      <c r="K248" s="43" t="s">
        <v>24</v>
      </c>
      <c r="L248" s="43" t="s">
        <v>25</v>
      </c>
      <c r="M248" s="43" t="s">
        <v>26</v>
      </c>
      <c r="N248" s="43" t="s">
        <v>27</v>
      </c>
      <c r="O248" s="43" t="s">
        <v>28</v>
      </c>
      <c r="P248" s="43" t="s">
        <v>29</v>
      </c>
      <c r="Q248" s="43" t="s">
        <v>30</v>
      </c>
      <c r="R248" s="43" t="s">
        <v>31</v>
      </c>
      <c r="S248" s="43" t="s">
        <v>32</v>
      </c>
      <c r="T248" s="43" t="s">
        <v>33</v>
      </c>
      <c r="U248" s="443"/>
      <c r="V248" s="443"/>
    </row>
    <row r="249" spans="1:24">
      <c r="B249" s="439" t="s">
        <v>93</v>
      </c>
      <c r="C249" s="439"/>
      <c r="D249" s="439"/>
      <c r="E249" s="40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32"/>
    </row>
    <row r="250" spans="1:24" ht="21.65" customHeight="1">
      <c r="B250" s="447" t="s">
        <v>244</v>
      </c>
      <c r="C250" s="447"/>
      <c r="D250" s="447"/>
      <c r="E250" s="441" t="s">
        <v>220</v>
      </c>
      <c r="F250" s="441" t="s">
        <v>273</v>
      </c>
      <c r="G250" s="441" t="s">
        <v>52</v>
      </c>
      <c r="H250" s="12" t="s">
        <v>34</v>
      </c>
      <c r="I250" s="13" t="s">
        <v>50</v>
      </c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4">
        <f t="shared" ref="U250:U265" si="4">COUNTIF(I250:T250,H250)</f>
        <v>1</v>
      </c>
      <c r="V250" s="445"/>
      <c r="W250" s="1" t="s">
        <v>49</v>
      </c>
      <c r="X250" s="37">
        <v>44957</v>
      </c>
    </row>
    <row r="251" spans="1:24" ht="21.65" customHeight="1">
      <c r="B251" s="447"/>
      <c r="C251" s="447"/>
      <c r="D251" s="447"/>
      <c r="E251" s="441"/>
      <c r="F251" s="441"/>
      <c r="G251" s="441"/>
      <c r="H251" s="12" t="s">
        <v>35</v>
      </c>
      <c r="I251" s="15" t="s">
        <v>35</v>
      </c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4">
        <f t="shared" si="4"/>
        <v>1</v>
      </c>
      <c r="V251" s="446"/>
    </row>
    <row r="252" spans="1:24" ht="21.65" customHeight="1">
      <c r="B252" s="447" t="s">
        <v>94</v>
      </c>
      <c r="C252" s="447"/>
      <c r="D252" s="447"/>
      <c r="E252" s="441" t="s">
        <v>220</v>
      </c>
      <c r="F252" s="441" t="s">
        <v>272</v>
      </c>
      <c r="G252" s="441" t="s">
        <v>52</v>
      </c>
      <c r="H252" s="12" t="s">
        <v>34</v>
      </c>
      <c r="I252" s="13"/>
      <c r="J252" s="13" t="s">
        <v>50</v>
      </c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4">
        <f t="shared" si="4"/>
        <v>1</v>
      </c>
      <c r="V252" s="445"/>
      <c r="W252" s="1" t="s">
        <v>49</v>
      </c>
      <c r="X252" s="22">
        <v>44985</v>
      </c>
    </row>
    <row r="253" spans="1:24" ht="21.65" customHeight="1">
      <c r="B253" s="447"/>
      <c r="C253" s="447"/>
      <c r="D253" s="447"/>
      <c r="E253" s="441"/>
      <c r="F253" s="441"/>
      <c r="G253" s="441"/>
      <c r="H253" s="12" t="s">
        <v>35</v>
      </c>
      <c r="I253" s="15"/>
      <c r="J253" s="15" t="s">
        <v>35</v>
      </c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4">
        <f t="shared" si="4"/>
        <v>1</v>
      </c>
      <c r="V253" s="446"/>
    </row>
    <row r="254" spans="1:24" ht="21.65" customHeight="1">
      <c r="B254" s="460" t="s">
        <v>245</v>
      </c>
      <c r="C254" s="460"/>
      <c r="D254" s="460"/>
      <c r="E254" s="441" t="s">
        <v>220</v>
      </c>
      <c r="F254" s="441" t="s">
        <v>272</v>
      </c>
      <c r="G254" s="441" t="s">
        <v>52</v>
      </c>
      <c r="H254" s="12" t="s">
        <v>34</v>
      </c>
      <c r="I254" s="13"/>
      <c r="J254" s="13"/>
      <c r="K254" s="13" t="s">
        <v>50</v>
      </c>
      <c r="L254" s="13"/>
      <c r="M254" s="13"/>
      <c r="N254" s="13"/>
      <c r="O254" s="13"/>
      <c r="P254" s="13"/>
      <c r="Q254" s="13"/>
      <c r="R254" s="13"/>
      <c r="S254" s="13"/>
      <c r="T254" s="13"/>
      <c r="U254" s="14">
        <f t="shared" si="4"/>
        <v>1</v>
      </c>
      <c r="V254" s="445"/>
      <c r="W254" s="1" t="s">
        <v>49</v>
      </c>
      <c r="X254" s="22">
        <v>45016</v>
      </c>
    </row>
    <row r="255" spans="1:24" ht="21.65" customHeight="1">
      <c r="B255" s="460"/>
      <c r="C255" s="460"/>
      <c r="D255" s="460"/>
      <c r="E255" s="441"/>
      <c r="F255" s="441"/>
      <c r="G255" s="441"/>
      <c r="H255" s="12" t="s">
        <v>35</v>
      </c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4">
        <f t="shared" si="4"/>
        <v>0</v>
      </c>
      <c r="V255" s="446"/>
    </row>
    <row r="256" spans="1:24" ht="21.65" customHeight="1">
      <c r="B256" s="460" t="s">
        <v>87</v>
      </c>
      <c r="C256" s="460"/>
      <c r="D256" s="460"/>
      <c r="E256" s="441" t="s">
        <v>220</v>
      </c>
      <c r="F256" s="441" t="s">
        <v>272</v>
      </c>
      <c r="G256" s="441" t="s">
        <v>52</v>
      </c>
      <c r="H256" s="12" t="s">
        <v>34</v>
      </c>
      <c r="I256" s="13"/>
      <c r="J256" s="13"/>
      <c r="K256" s="13"/>
      <c r="L256" s="13" t="s">
        <v>50</v>
      </c>
      <c r="M256" s="13"/>
      <c r="N256" s="13"/>
      <c r="O256" s="13"/>
      <c r="P256" s="13"/>
      <c r="Q256" s="13"/>
      <c r="R256" s="13"/>
      <c r="S256" s="13"/>
      <c r="T256" s="13"/>
      <c r="U256" s="14">
        <f t="shared" si="4"/>
        <v>1</v>
      </c>
      <c r="V256" s="445"/>
      <c r="W256" s="1" t="s">
        <v>49</v>
      </c>
      <c r="X256" s="22">
        <v>45046</v>
      </c>
    </row>
    <row r="257" spans="2:24" ht="21.65" customHeight="1">
      <c r="B257" s="460"/>
      <c r="C257" s="460"/>
      <c r="D257" s="460"/>
      <c r="E257" s="441"/>
      <c r="F257" s="441"/>
      <c r="G257" s="441"/>
      <c r="H257" s="12" t="s">
        <v>35</v>
      </c>
      <c r="I257" s="15"/>
      <c r="J257" s="15"/>
      <c r="K257" s="15"/>
      <c r="L257" s="15"/>
      <c r="M257" s="15"/>
      <c r="N257" s="15"/>
      <c r="O257" s="15"/>
      <c r="P257" s="15"/>
      <c r="Q257" s="15"/>
      <c r="R257" s="13"/>
      <c r="S257" s="15"/>
      <c r="T257" s="15"/>
      <c r="U257" s="14">
        <f t="shared" si="4"/>
        <v>0</v>
      </c>
      <c r="V257" s="446"/>
    </row>
    <row r="258" spans="2:24" ht="21.65" customHeight="1">
      <c r="B258" s="447" t="s">
        <v>88</v>
      </c>
      <c r="C258" s="447"/>
      <c r="D258" s="447"/>
      <c r="E258" s="441" t="s">
        <v>220</v>
      </c>
      <c r="F258" s="441" t="s">
        <v>272</v>
      </c>
      <c r="G258" s="441" t="s">
        <v>52</v>
      </c>
      <c r="H258" s="12" t="s">
        <v>34</v>
      </c>
      <c r="I258" s="13"/>
      <c r="J258" s="13"/>
      <c r="K258" s="13"/>
      <c r="L258" s="13"/>
      <c r="M258" s="13"/>
      <c r="N258" s="13" t="s">
        <v>50</v>
      </c>
      <c r="O258" s="13"/>
      <c r="P258" s="13"/>
      <c r="Q258" s="13"/>
      <c r="R258" s="13"/>
      <c r="S258" s="13"/>
      <c r="T258" s="13"/>
      <c r="U258" s="14">
        <f t="shared" si="4"/>
        <v>1</v>
      </c>
      <c r="V258" s="445"/>
      <c r="W258" s="1" t="s">
        <v>49</v>
      </c>
      <c r="X258" s="22">
        <v>45107</v>
      </c>
    </row>
    <row r="259" spans="2:24" ht="21.65" customHeight="1">
      <c r="B259" s="447"/>
      <c r="C259" s="447"/>
      <c r="D259" s="447"/>
      <c r="E259" s="441"/>
      <c r="F259" s="441"/>
      <c r="G259" s="441"/>
      <c r="H259" s="12" t="s">
        <v>35</v>
      </c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4">
        <f t="shared" si="4"/>
        <v>0</v>
      </c>
      <c r="V259" s="446"/>
    </row>
    <row r="260" spans="2:24" ht="21.65" customHeight="1">
      <c r="B260" s="447" t="s">
        <v>89</v>
      </c>
      <c r="C260" s="447"/>
      <c r="D260" s="447"/>
      <c r="E260" s="441" t="s">
        <v>220</v>
      </c>
      <c r="F260" s="441" t="s">
        <v>272</v>
      </c>
      <c r="G260" s="441" t="s">
        <v>52</v>
      </c>
      <c r="H260" s="12" t="s">
        <v>34</v>
      </c>
      <c r="I260" s="13"/>
      <c r="J260" s="13"/>
      <c r="K260" s="13"/>
      <c r="L260" s="13"/>
      <c r="M260" s="13"/>
      <c r="N260" s="13"/>
      <c r="O260" s="13"/>
      <c r="P260" s="13" t="s">
        <v>50</v>
      </c>
      <c r="Q260" s="13"/>
      <c r="R260" s="13"/>
      <c r="S260" s="13"/>
      <c r="T260" s="13"/>
      <c r="U260" s="14">
        <f t="shared" si="4"/>
        <v>1</v>
      </c>
      <c r="V260" s="442"/>
      <c r="W260" s="1" t="s">
        <v>49</v>
      </c>
      <c r="X260" s="22">
        <v>45169</v>
      </c>
    </row>
    <row r="261" spans="2:24" ht="21.65" customHeight="1">
      <c r="B261" s="447"/>
      <c r="C261" s="447"/>
      <c r="D261" s="447"/>
      <c r="E261" s="441"/>
      <c r="F261" s="441"/>
      <c r="G261" s="441"/>
      <c r="H261" s="12" t="s">
        <v>35</v>
      </c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4">
        <f t="shared" si="4"/>
        <v>0</v>
      </c>
      <c r="V261" s="442"/>
    </row>
    <row r="262" spans="2:24" ht="21.65" customHeight="1">
      <c r="B262" s="460" t="s">
        <v>90</v>
      </c>
      <c r="C262" s="460"/>
      <c r="D262" s="460"/>
      <c r="E262" s="441" t="s">
        <v>220</v>
      </c>
      <c r="F262" s="441" t="s">
        <v>272</v>
      </c>
      <c r="G262" s="441" t="s">
        <v>52</v>
      </c>
      <c r="H262" s="12" t="s">
        <v>34</v>
      </c>
      <c r="I262" s="13"/>
      <c r="J262" s="13"/>
      <c r="K262" s="13"/>
      <c r="L262" s="13"/>
      <c r="M262" s="13"/>
      <c r="N262" s="13"/>
      <c r="O262" s="13"/>
      <c r="P262" s="13"/>
      <c r="Q262" s="13"/>
      <c r="R262" s="13" t="s">
        <v>50</v>
      </c>
      <c r="S262" s="13"/>
      <c r="T262" s="13"/>
      <c r="U262" s="14">
        <f t="shared" si="4"/>
        <v>1</v>
      </c>
      <c r="V262" s="441"/>
      <c r="W262" s="1" t="s">
        <v>49</v>
      </c>
      <c r="X262" s="22">
        <v>45230</v>
      </c>
    </row>
    <row r="263" spans="2:24" ht="21.65" customHeight="1">
      <c r="B263" s="460"/>
      <c r="C263" s="460"/>
      <c r="D263" s="460"/>
      <c r="E263" s="441"/>
      <c r="F263" s="441"/>
      <c r="G263" s="441"/>
      <c r="H263" s="12" t="s">
        <v>35</v>
      </c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4">
        <f t="shared" si="4"/>
        <v>0</v>
      </c>
      <c r="V263" s="441"/>
    </row>
    <row r="264" spans="2:24" ht="21.65" customHeight="1">
      <c r="B264" s="460" t="s">
        <v>91</v>
      </c>
      <c r="C264" s="460"/>
      <c r="D264" s="460"/>
      <c r="E264" s="441" t="s">
        <v>220</v>
      </c>
      <c r="F264" s="441" t="s">
        <v>272</v>
      </c>
      <c r="G264" s="441" t="s">
        <v>52</v>
      </c>
      <c r="H264" s="12" t="s">
        <v>34</v>
      </c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 t="s">
        <v>50</v>
      </c>
      <c r="T264" s="13"/>
      <c r="U264" s="14">
        <f t="shared" si="4"/>
        <v>1</v>
      </c>
      <c r="V264" s="39"/>
      <c r="W264" s="1" t="s">
        <v>49</v>
      </c>
      <c r="X264" s="22">
        <v>45260</v>
      </c>
    </row>
    <row r="265" spans="2:24" ht="21.65" customHeight="1">
      <c r="B265" s="460"/>
      <c r="C265" s="460"/>
      <c r="D265" s="460"/>
      <c r="E265" s="441"/>
      <c r="F265" s="441"/>
      <c r="G265" s="441"/>
      <c r="H265" s="12" t="s">
        <v>35</v>
      </c>
      <c r="I265" s="15"/>
      <c r="J265" s="15"/>
      <c r="K265" s="15"/>
      <c r="L265" s="15"/>
      <c r="M265" s="15"/>
      <c r="N265" s="15"/>
      <c r="O265" s="15"/>
      <c r="P265" s="15"/>
      <c r="Q265" s="15"/>
      <c r="R265" s="13"/>
      <c r="S265" s="15"/>
      <c r="T265" s="15"/>
      <c r="U265" s="14">
        <f t="shared" si="4"/>
        <v>0</v>
      </c>
      <c r="V265" s="39"/>
    </row>
    <row r="266" spans="2:24">
      <c r="B266" s="472" t="s">
        <v>36</v>
      </c>
      <c r="C266" s="472"/>
      <c r="D266" s="472"/>
      <c r="E266" s="472"/>
      <c r="F266" s="472"/>
      <c r="G266" s="44"/>
      <c r="H266" s="473"/>
      <c r="I266" s="473"/>
      <c r="J266" s="473"/>
      <c r="K266" s="473"/>
      <c r="L266" s="473"/>
      <c r="M266" s="473"/>
      <c r="N266" s="473"/>
      <c r="O266" s="473"/>
      <c r="P266" s="473"/>
      <c r="Q266" s="473"/>
      <c r="R266" s="473"/>
      <c r="S266" s="473"/>
      <c r="T266" s="473"/>
      <c r="U266" s="24">
        <f>COUNTIF(I250:T265, "E") / COUNTIF(I250:T265, "P")</f>
        <v>0.25</v>
      </c>
      <c r="V266" s="39"/>
    </row>
    <row r="267" spans="2:24" ht="20">
      <c r="B267" s="26"/>
      <c r="C267" s="27"/>
      <c r="D267" s="28"/>
      <c r="E267" s="28"/>
      <c r="F267" s="29" t="s">
        <v>166</v>
      </c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1">
        <f>AVERAGE(U266,U241,U203,U151)</f>
        <v>0.17310991068093654</v>
      </c>
    </row>
    <row r="269" spans="2:24">
      <c r="B269" s="490" t="s">
        <v>230</v>
      </c>
      <c r="C269" s="490"/>
      <c r="D269" s="490"/>
      <c r="E269" s="490"/>
      <c r="F269" s="491" t="s">
        <v>231</v>
      </c>
      <c r="G269" s="491"/>
      <c r="H269" s="491"/>
      <c r="I269" s="491"/>
      <c r="J269" s="491"/>
      <c r="K269" s="491"/>
      <c r="L269" s="491"/>
      <c r="M269" s="491" t="s">
        <v>232</v>
      </c>
      <c r="N269" s="491"/>
      <c r="O269" s="491"/>
      <c r="P269" s="491"/>
      <c r="Q269" s="491"/>
      <c r="R269" s="491"/>
      <c r="S269" s="491"/>
      <c r="T269" s="491"/>
      <c r="U269" s="491"/>
      <c r="V269" s="491"/>
    </row>
    <row r="270" spans="2:24" ht="112.5" customHeight="1">
      <c r="B270" s="492" t="s">
        <v>233</v>
      </c>
      <c r="C270" s="429"/>
      <c r="D270" s="429"/>
      <c r="E270" s="429"/>
      <c r="F270" s="493" t="s">
        <v>235</v>
      </c>
      <c r="G270" s="494"/>
      <c r="H270" s="494"/>
      <c r="I270" s="494"/>
      <c r="J270" s="494"/>
      <c r="K270" s="494"/>
      <c r="L270" s="494"/>
      <c r="M270" s="493" t="s">
        <v>236</v>
      </c>
      <c r="N270" s="494"/>
      <c r="O270" s="494"/>
      <c r="P270" s="494"/>
      <c r="Q270" s="494"/>
      <c r="R270" s="494"/>
      <c r="S270" s="494"/>
      <c r="T270" s="494"/>
      <c r="U270" s="494"/>
      <c r="V270" s="494"/>
    </row>
    <row r="271" spans="2:24">
      <c r="B271" s="488" t="s">
        <v>234</v>
      </c>
      <c r="C271" s="488"/>
      <c r="D271" s="488"/>
      <c r="E271" s="488"/>
      <c r="F271" s="489" t="s">
        <v>234</v>
      </c>
      <c r="G271" s="489"/>
      <c r="H271" s="489"/>
      <c r="I271" s="489"/>
      <c r="J271" s="489"/>
      <c r="K271" s="489"/>
      <c r="L271" s="489"/>
      <c r="M271" s="489" t="s">
        <v>234</v>
      </c>
      <c r="N271" s="489"/>
      <c r="O271" s="489"/>
      <c r="P271" s="489"/>
      <c r="Q271" s="489"/>
      <c r="R271" s="489"/>
      <c r="S271" s="489"/>
      <c r="T271" s="489"/>
      <c r="U271" s="489"/>
      <c r="V271" s="489"/>
    </row>
  </sheetData>
  <mergeCells count="637">
    <mergeCell ref="B271:E271"/>
    <mergeCell ref="F271:L271"/>
    <mergeCell ref="M271:V271"/>
    <mergeCell ref="B269:E269"/>
    <mergeCell ref="F269:L269"/>
    <mergeCell ref="M269:V269"/>
    <mergeCell ref="B270:E270"/>
    <mergeCell ref="F270:L270"/>
    <mergeCell ref="M270:V270"/>
    <mergeCell ref="B264:D265"/>
    <mergeCell ref="E264:E265"/>
    <mergeCell ref="F264:F265"/>
    <mergeCell ref="G264:G265"/>
    <mergeCell ref="B266:F266"/>
    <mergeCell ref="H266:T266"/>
    <mergeCell ref="B260:D261"/>
    <mergeCell ref="E260:E261"/>
    <mergeCell ref="F260:F261"/>
    <mergeCell ref="G260:G261"/>
    <mergeCell ref="V260:V261"/>
    <mergeCell ref="B262:D263"/>
    <mergeCell ref="E262:E263"/>
    <mergeCell ref="F262:F263"/>
    <mergeCell ref="G262:G263"/>
    <mergeCell ref="V262:V263"/>
    <mergeCell ref="B256:D257"/>
    <mergeCell ref="E256:E257"/>
    <mergeCell ref="F256:F257"/>
    <mergeCell ref="G256:G257"/>
    <mergeCell ref="V256:V257"/>
    <mergeCell ref="B258:D259"/>
    <mergeCell ref="E258:E259"/>
    <mergeCell ref="F258:F259"/>
    <mergeCell ref="G258:G259"/>
    <mergeCell ref="V258:V259"/>
    <mergeCell ref="B252:D253"/>
    <mergeCell ref="E252:E253"/>
    <mergeCell ref="F252:F253"/>
    <mergeCell ref="G252:G253"/>
    <mergeCell ref="V252:V253"/>
    <mergeCell ref="B254:D255"/>
    <mergeCell ref="E254:E255"/>
    <mergeCell ref="F254:F255"/>
    <mergeCell ref="G254:G255"/>
    <mergeCell ref="V254:V255"/>
    <mergeCell ref="B249:D249"/>
    <mergeCell ref="B250:D251"/>
    <mergeCell ref="E250:E251"/>
    <mergeCell ref="F250:F251"/>
    <mergeCell ref="G250:G251"/>
    <mergeCell ref="V250:V251"/>
    <mergeCell ref="U246:U248"/>
    <mergeCell ref="V246:V248"/>
    <mergeCell ref="I247:K247"/>
    <mergeCell ref="L247:N247"/>
    <mergeCell ref="O247:Q247"/>
    <mergeCell ref="R247:T247"/>
    <mergeCell ref="B246:D248"/>
    <mergeCell ref="E246:E248"/>
    <mergeCell ref="F246:F248"/>
    <mergeCell ref="G246:G248"/>
    <mergeCell ref="H246:H248"/>
    <mergeCell ref="I246:T246"/>
    <mergeCell ref="B241:F241"/>
    <mergeCell ref="H241:T241"/>
    <mergeCell ref="C243:E243"/>
    <mergeCell ref="G243:O243"/>
    <mergeCell ref="P243:T243"/>
    <mergeCell ref="C244:E244"/>
    <mergeCell ref="G244:O244"/>
    <mergeCell ref="P244:T244"/>
    <mergeCell ref="B237:D238"/>
    <mergeCell ref="E237:E238"/>
    <mergeCell ref="F237:F238"/>
    <mergeCell ref="G237:G238"/>
    <mergeCell ref="V237:V238"/>
    <mergeCell ref="B239:D240"/>
    <mergeCell ref="E239:E240"/>
    <mergeCell ref="F239:F240"/>
    <mergeCell ref="G239:G240"/>
    <mergeCell ref="V239:V240"/>
    <mergeCell ref="B233:D234"/>
    <mergeCell ref="E233:E234"/>
    <mergeCell ref="F233:F234"/>
    <mergeCell ref="G233:G234"/>
    <mergeCell ref="V233:V234"/>
    <mergeCell ref="B235:D236"/>
    <mergeCell ref="E235:E236"/>
    <mergeCell ref="F235:F236"/>
    <mergeCell ref="G235:G236"/>
    <mergeCell ref="V235:V236"/>
    <mergeCell ref="B229:D230"/>
    <mergeCell ref="E229:E230"/>
    <mergeCell ref="F229:F230"/>
    <mergeCell ref="G229:G230"/>
    <mergeCell ref="V229:V230"/>
    <mergeCell ref="B231:D232"/>
    <mergeCell ref="E231:E232"/>
    <mergeCell ref="F231:F232"/>
    <mergeCell ref="G231:G232"/>
    <mergeCell ref="V231:V232"/>
    <mergeCell ref="B226:D226"/>
    <mergeCell ref="B227:D228"/>
    <mergeCell ref="E227:E228"/>
    <mergeCell ref="F227:F228"/>
    <mergeCell ref="G227:G228"/>
    <mergeCell ref="V227:V228"/>
    <mergeCell ref="B222:D223"/>
    <mergeCell ref="E222:E223"/>
    <mergeCell ref="F222:F223"/>
    <mergeCell ref="G222:G223"/>
    <mergeCell ref="V222:V223"/>
    <mergeCell ref="B224:D225"/>
    <mergeCell ref="E224:E225"/>
    <mergeCell ref="F224:F225"/>
    <mergeCell ref="G224:G225"/>
    <mergeCell ref="V224:V225"/>
    <mergeCell ref="B218:D219"/>
    <mergeCell ref="E218:E219"/>
    <mergeCell ref="F218:F219"/>
    <mergeCell ref="G218:G219"/>
    <mergeCell ref="V218:V219"/>
    <mergeCell ref="B220:D221"/>
    <mergeCell ref="E220:E221"/>
    <mergeCell ref="F220:F221"/>
    <mergeCell ref="G220:G221"/>
    <mergeCell ref="V220:V221"/>
    <mergeCell ref="B214:D215"/>
    <mergeCell ref="E214:E215"/>
    <mergeCell ref="F214:F215"/>
    <mergeCell ref="G214:G215"/>
    <mergeCell ref="V214:V215"/>
    <mergeCell ref="B216:D217"/>
    <mergeCell ref="E216:E217"/>
    <mergeCell ref="F216:F217"/>
    <mergeCell ref="G216:G217"/>
    <mergeCell ref="V216:V217"/>
    <mergeCell ref="B211:D211"/>
    <mergeCell ref="B212:D213"/>
    <mergeCell ref="E212:E213"/>
    <mergeCell ref="F212:F213"/>
    <mergeCell ref="G212:G213"/>
    <mergeCell ref="V212:V213"/>
    <mergeCell ref="U208:U210"/>
    <mergeCell ref="V208:V210"/>
    <mergeCell ref="I209:K209"/>
    <mergeCell ref="L209:N209"/>
    <mergeCell ref="O209:Q209"/>
    <mergeCell ref="R209:T209"/>
    <mergeCell ref="B208:D210"/>
    <mergeCell ref="E208:E210"/>
    <mergeCell ref="F208:F210"/>
    <mergeCell ref="G208:G210"/>
    <mergeCell ref="H208:H210"/>
    <mergeCell ref="I208:T208"/>
    <mergeCell ref="B203:F203"/>
    <mergeCell ref="H203:T203"/>
    <mergeCell ref="C205:E205"/>
    <mergeCell ref="G205:O205"/>
    <mergeCell ref="P205:T205"/>
    <mergeCell ref="C206:E206"/>
    <mergeCell ref="G206:O206"/>
    <mergeCell ref="P206:T206"/>
    <mergeCell ref="B199:D200"/>
    <mergeCell ref="E199:E200"/>
    <mergeCell ref="F199:F200"/>
    <mergeCell ref="G199:G200"/>
    <mergeCell ref="V199:V200"/>
    <mergeCell ref="B201:D202"/>
    <mergeCell ref="E201:E202"/>
    <mergeCell ref="F201:F202"/>
    <mergeCell ref="G201:G202"/>
    <mergeCell ref="V201:V202"/>
    <mergeCell ref="B196:D196"/>
    <mergeCell ref="B197:D198"/>
    <mergeCell ref="E197:E198"/>
    <mergeCell ref="F197:F198"/>
    <mergeCell ref="G197:G198"/>
    <mergeCell ref="V197:V198"/>
    <mergeCell ref="B192:D193"/>
    <mergeCell ref="E192:E193"/>
    <mergeCell ref="F192:F193"/>
    <mergeCell ref="G192:G193"/>
    <mergeCell ref="V192:V193"/>
    <mergeCell ref="B194:D195"/>
    <mergeCell ref="E194:E195"/>
    <mergeCell ref="F194:F195"/>
    <mergeCell ref="G194:G195"/>
    <mergeCell ref="V194:V195"/>
    <mergeCell ref="B188:D189"/>
    <mergeCell ref="E188:E189"/>
    <mergeCell ref="F188:F189"/>
    <mergeCell ref="G188:G189"/>
    <mergeCell ref="V188:V189"/>
    <mergeCell ref="B190:D191"/>
    <mergeCell ref="E190:E191"/>
    <mergeCell ref="F190:F191"/>
    <mergeCell ref="G190:G191"/>
    <mergeCell ref="V190:V191"/>
    <mergeCell ref="B184:D185"/>
    <mergeCell ref="E184:E185"/>
    <mergeCell ref="F184:F185"/>
    <mergeCell ref="G184:G185"/>
    <mergeCell ref="V184:V185"/>
    <mergeCell ref="B186:D187"/>
    <mergeCell ref="E186:E187"/>
    <mergeCell ref="F186:F187"/>
    <mergeCell ref="G186:G187"/>
    <mergeCell ref="V186:V187"/>
    <mergeCell ref="B181:D182"/>
    <mergeCell ref="E181:E182"/>
    <mergeCell ref="F181:F182"/>
    <mergeCell ref="G181:G182"/>
    <mergeCell ref="V181:V182"/>
    <mergeCell ref="B183:D183"/>
    <mergeCell ref="B177:D178"/>
    <mergeCell ref="E177:E178"/>
    <mergeCell ref="F177:F178"/>
    <mergeCell ref="G177:G178"/>
    <mergeCell ref="V177:V178"/>
    <mergeCell ref="B179:D180"/>
    <mergeCell ref="E179:E180"/>
    <mergeCell ref="F179:F180"/>
    <mergeCell ref="G179:G180"/>
    <mergeCell ref="B173:D174"/>
    <mergeCell ref="E173:E174"/>
    <mergeCell ref="F173:F174"/>
    <mergeCell ref="G173:G174"/>
    <mergeCell ref="V173:V174"/>
    <mergeCell ref="B175:D176"/>
    <mergeCell ref="E175:E176"/>
    <mergeCell ref="F175:F176"/>
    <mergeCell ref="G175:G176"/>
    <mergeCell ref="V175:V176"/>
    <mergeCell ref="B170:D170"/>
    <mergeCell ref="B171:D172"/>
    <mergeCell ref="E171:E172"/>
    <mergeCell ref="F171:F172"/>
    <mergeCell ref="G171:G172"/>
    <mergeCell ref="V171:V172"/>
    <mergeCell ref="B166:D167"/>
    <mergeCell ref="E166:E167"/>
    <mergeCell ref="F166:F167"/>
    <mergeCell ref="G166:G167"/>
    <mergeCell ref="V166:V167"/>
    <mergeCell ref="B168:D169"/>
    <mergeCell ref="E168:E169"/>
    <mergeCell ref="F168:F169"/>
    <mergeCell ref="G168:G169"/>
    <mergeCell ref="V168:V169"/>
    <mergeCell ref="B162:D163"/>
    <mergeCell ref="E162:E163"/>
    <mergeCell ref="F162:F163"/>
    <mergeCell ref="G162:G163"/>
    <mergeCell ref="V162:V163"/>
    <mergeCell ref="B164:D165"/>
    <mergeCell ref="E164:E165"/>
    <mergeCell ref="F164:F165"/>
    <mergeCell ref="G164:G165"/>
    <mergeCell ref="V164:V165"/>
    <mergeCell ref="B159:D159"/>
    <mergeCell ref="B160:D161"/>
    <mergeCell ref="E160:E161"/>
    <mergeCell ref="F160:F161"/>
    <mergeCell ref="G160:G161"/>
    <mergeCell ref="V160:V161"/>
    <mergeCell ref="U156:U158"/>
    <mergeCell ref="V156:V158"/>
    <mergeCell ref="I157:K157"/>
    <mergeCell ref="L157:N157"/>
    <mergeCell ref="O157:Q157"/>
    <mergeCell ref="R157:T157"/>
    <mergeCell ref="B156:D158"/>
    <mergeCell ref="E156:E158"/>
    <mergeCell ref="F156:F158"/>
    <mergeCell ref="G156:G158"/>
    <mergeCell ref="H156:H158"/>
    <mergeCell ref="I156:T156"/>
    <mergeCell ref="C153:E153"/>
    <mergeCell ref="G153:O153"/>
    <mergeCell ref="P153:T153"/>
    <mergeCell ref="C154:E154"/>
    <mergeCell ref="G154:O154"/>
    <mergeCell ref="P154:T154"/>
    <mergeCell ref="B149:D150"/>
    <mergeCell ref="E149:E150"/>
    <mergeCell ref="F149:F150"/>
    <mergeCell ref="G149:G150"/>
    <mergeCell ref="V149:V150"/>
    <mergeCell ref="B151:F151"/>
    <mergeCell ref="H151:T151"/>
    <mergeCell ref="B145:D146"/>
    <mergeCell ref="E145:E146"/>
    <mergeCell ref="F145:F146"/>
    <mergeCell ref="G145:G146"/>
    <mergeCell ref="V145:V146"/>
    <mergeCell ref="B147:D148"/>
    <mergeCell ref="E147:E148"/>
    <mergeCell ref="F147:F148"/>
    <mergeCell ref="G147:G148"/>
    <mergeCell ref="V147:V148"/>
    <mergeCell ref="B141:D142"/>
    <mergeCell ref="E141:E142"/>
    <mergeCell ref="F141:F142"/>
    <mergeCell ref="G141:G142"/>
    <mergeCell ref="V141:V142"/>
    <mergeCell ref="B143:D144"/>
    <mergeCell ref="E143:E144"/>
    <mergeCell ref="F143:F144"/>
    <mergeCell ref="G143:G144"/>
    <mergeCell ref="V143:V144"/>
    <mergeCell ref="B138:D139"/>
    <mergeCell ref="E138:E139"/>
    <mergeCell ref="F138:F139"/>
    <mergeCell ref="G138:G139"/>
    <mergeCell ref="V138:V139"/>
    <mergeCell ref="B140:D140"/>
    <mergeCell ref="B134:D135"/>
    <mergeCell ref="E134:E135"/>
    <mergeCell ref="F134:F135"/>
    <mergeCell ref="G134:G135"/>
    <mergeCell ref="V134:V135"/>
    <mergeCell ref="B136:D137"/>
    <mergeCell ref="E136:E137"/>
    <mergeCell ref="F136:F137"/>
    <mergeCell ref="G136:G137"/>
    <mergeCell ref="B130:D131"/>
    <mergeCell ref="E130:E131"/>
    <mergeCell ref="F130:F131"/>
    <mergeCell ref="G130:G131"/>
    <mergeCell ref="V130:V131"/>
    <mergeCell ref="B132:D133"/>
    <mergeCell ref="E132:E133"/>
    <mergeCell ref="F132:F133"/>
    <mergeCell ref="G132:G133"/>
    <mergeCell ref="B126:D127"/>
    <mergeCell ref="E126:E127"/>
    <mergeCell ref="F126:F127"/>
    <mergeCell ref="G126:G127"/>
    <mergeCell ref="V126:V127"/>
    <mergeCell ref="B128:D129"/>
    <mergeCell ref="E128:E129"/>
    <mergeCell ref="F128:F129"/>
    <mergeCell ref="G128:G129"/>
    <mergeCell ref="V128:V129"/>
    <mergeCell ref="B123:D124"/>
    <mergeCell ref="E123:E124"/>
    <mergeCell ref="F123:F124"/>
    <mergeCell ref="G123:G124"/>
    <mergeCell ref="V123:V124"/>
    <mergeCell ref="B125:D125"/>
    <mergeCell ref="B119:D120"/>
    <mergeCell ref="E119:E120"/>
    <mergeCell ref="F119:F120"/>
    <mergeCell ref="G119:G120"/>
    <mergeCell ref="V119:V120"/>
    <mergeCell ref="B121:D122"/>
    <mergeCell ref="E121:E122"/>
    <mergeCell ref="F121:F122"/>
    <mergeCell ref="G121:G122"/>
    <mergeCell ref="V121:V122"/>
    <mergeCell ref="B115:D116"/>
    <mergeCell ref="E115:E116"/>
    <mergeCell ref="F115:F116"/>
    <mergeCell ref="G115:G116"/>
    <mergeCell ref="V115:V116"/>
    <mergeCell ref="B117:D118"/>
    <mergeCell ref="E117:E118"/>
    <mergeCell ref="F117:F118"/>
    <mergeCell ref="G117:G118"/>
    <mergeCell ref="V117:V118"/>
    <mergeCell ref="B111:D112"/>
    <mergeCell ref="E111:E112"/>
    <mergeCell ref="F111:F112"/>
    <mergeCell ref="G111:G112"/>
    <mergeCell ref="V111:V112"/>
    <mergeCell ref="B113:D114"/>
    <mergeCell ref="E113:E114"/>
    <mergeCell ref="F113:F114"/>
    <mergeCell ref="G113:G114"/>
    <mergeCell ref="V113:V114"/>
    <mergeCell ref="B108:D108"/>
    <mergeCell ref="B109:D110"/>
    <mergeCell ref="E109:E110"/>
    <mergeCell ref="F109:F110"/>
    <mergeCell ref="G109:G110"/>
    <mergeCell ref="V109:V110"/>
    <mergeCell ref="B104:D105"/>
    <mergeCell ref="E104:E105"/>
    <mergeCell ref="F104:F105"/>
    <mergeCell ref="G104:G105"/>
    <mergeCell ref="V104:V105"/>
    <mergeCell ref="B106:D107"/>
    <mergeCell ref="E106:E107"/>
    <mergeCell ref="F106:F107"/>
    <mergeCell ref="G106:G107"/>
    <mergeCell ref="V106:V107"/>
    <mergeCell ref="B100:D101"/>
    <mergeCell ref="E100:E101"/>
    <mergeCell ref="F100:F101"/>
    <mergeCell ref="G100:G101"/>
    <mergeCell ref="V100:V101"/>
    <mergeCell ref="B102:D103"/>
    <mergeCell ref="E102:E103"/>
    <mergeCell ref="F102:F103"/>
    <mergeCell ref="G102:G103"/>
    <mergeCell ref="V102:V103"/>
    <mergeCell ref="V96:V97"/>
    <mergeCell ref="B98:D99"/>
    <mergeCell ref="E98:E99"/>
    <mergeCell ref="F98:F99"/>
    <mergeCell ref="G98:G99"/>
    <mergeCell ref="V98:V99"/>
    <mergeCell ref="B93:D94"/>
    <mergeCell ref="E93:E94"/>
    <mergeCell ref="F93:F94"/>
    <mergeCell ref="G93:G94"/>
    <mergeCell ref="B95:D95"/>
    <mergeCell ref="B96:D97"/>
    <mergeCell ref="E96:E97"/>
    <mergeCell ref="F96:F97"/>
    <mergeCell ref="G96:G97"/>
    <mergeCell ref="B89:D90"/>
    <mergeCell ref="E89:E90"/>
    <mergeCell ref="F89:F90"/>
    <mergeCell ref="G89:G90"/>
    <mergeCell ref="V89:V90"/>
    <mergeCell ref="B91:D92"/>
    <mergeCell ref="E91:E92"/>
    <mergeCell ref="F91:F92"/>
    <mergeCell ref="G91:G92"/>
    <mergeCell ref="V91:V92"/>
    <mergeCell ref="B86:D86"/>
    <mergeCell ref="B87:D88"/>
    <mergeCell ref="E87:E88"/>
    <mergeCell ref="F87:F88"/>
    <mergeCell ref="G87:G88"/>
    <mergeCell ref="V87:V88"/>
    <mergeCell ref="B82:D83"/>
    <mergeCell ref="E82:E83"/>
    <mergeCell ref="F82:F83"/>
    <mergeCell ref="G82:G83"/>
    <mergeCell ref="V82:V83"/>
    <mergeCell ref="B84:D85"/>
    <mergeCell ref="E84:E85"/>
    <mergeCell ref="F84:F85"/>
    <mergeCell ref="G84:G85"/>
    <mergeCell ref="V84:V85"/>
    <mergeCell ref="V78:V79"/>
    <mergeCell ref="B80:D81"/>
    <mergeCell ref="E80:E81"/>
    <mergeCell ref="F80:F81"/>
    <mergeCell ref="G80:G81"/>
    <mergeCell ref="V80:V81"/>
    <mergeCell ref="B75:D76"/>
    <mergeCell ref="E75:E76"/>
    <mergeCell ref="F75:F76"/>
    <mergeCell ref="G75:G76"/>
    <mergeCell ref="B77:D77"/>
    <mergeCell ref="B78:D79"/>
    <mergeCell ref="E78:E79"/>
    <mergeCell ref="F78:F79"/>
    <mergeCell ref="G78:G79"/>
    <mergeCell ref="B71:D72"/>
    <mergeCell ref="E71:E72"/>
    <mergeCell ref="F71:F72"/>
    <mergeCell ref="G71:G72"/>
    <mergeCell ref="V71:V72"/>
    <mergeCell ref="B73:D74"/>
    <mergeCell ref="E73:E74"/>
    <mergeCell ref="F73:F74"/>
    <mergeCell ref="G73:G74"/>
    <mergeCell ref="V73:V74"/>
    <mergeCell ref="B68:D68"/>
    <mergeCell ref="B69:D70"/>
    <mergeCell ref="E69:E70"/>
    <mergeCell ref="F69:F70"/>
    <mergeCell ref="G69:G70"/>
    <mergeCell ref="V69:V70"/>
    <mergeCell ref="B64:D65"/>
    <mergeCell ref="E64:E65"/>
    <mergeCell ref="F64:F65"/>
    <mergeCell ref="G64:G65"/>
    <mergeCell ref="V64:V65"/>
    <mergeCell ref="B66:D67"/>
    <mergeCell ref="E66:E67"/>
    <mergeCell ref="F66:F67"/>
    <mergeCell ref="G66:G67"/>
    <mergeCell ref="V66:V67"/>
    <mergeCell ref="B61:D61"/>
    <mergeCell ref="B62:D63"/>
    <mergeCell ref="E62:E63"/>
    <mergeCell ref="F62:F63"/>
    <mergeCell ref="G62:G63"/>
    <mergeCell ref="V62:V63"/>
    <mergeCell ref="B57:D58"/>
    <mergeCell ref="E57:E58"/>
    <mergeCell ref="F57:F58"/>
    <mergeCell ref="G57:G58"/>
    <mergeCell ref="V57:V58"/>
    <mergeCell ref="B59:D60"/>
    <mergeCell ref="E59:E60"/>
    <mergeCell ref="F59:F60"/>
    <mergeCell ref="G59:G60"/>
    <mergeCell ref="V59:V60"/>
    <mergeCell ref="B53:D54"/>
    <mergeCell ref="E53:E54"/>
    <mergeCell ref="F53:F54"/>
    <mergeCell ref="G53:G54"/>
    <mergeCell ref="V53:V54"/>
    <mergeCell ref="B55:D56"/>
    <mergeCell ref="E55:E56"/>
    <mergeCell ref="F55:F56"/>
    <mergeCell ref="G55:G56"/>
    <mergeCell ref="V55:V56"/>
    <mergeCell ref="B49:D50"/>
    <mergeCell ref="E49:E50"/>
    <mergeCell ref="F49:F50"/>
    <mergeCell ref="G49:G50"/>
    <mergeCell ref="V49:V50"/>
    <mergeCell ref="B51:D52"/>
    <mergeCell ref="E51:E52"/>
    <mergeCell ref="F51:F52"/>
    <mergeCell ref="G51:G52"/>
    <mergeCell ref="V51:V52"/>
    <mergeCell ref="B45:D46"/>
    <mergeCell ref="E45:E46"/>
    <mergeCell ref="F45:F46"/>
    <mergeCell ref="G45:G46"/>
    <mergeCell ref="V45:V46"/>
    <mergeCell ref="B47:D48"/>
    <mergeCell ref="E47:E48"/>
    <mergeCell ref="F47:F48"/>
    <mergeCell ref="G47:G48"/>
    <mergeCell ref="V47:V48"/>
    <mergeCell ref="B42:D43"/>
    <mergeCell ref="E42:E43"/>
    <mergeCell ref="F42:F43"/>
    <mergeCell ref="G42:G43"/>
    <mergeCell ref="V42:V43"/>
    <mergeCell ref="B44:D44"/>
    <mergeCell ref="B38:D39"/>
    <mergeCell ref="E38:E39"/>
    <mergeCell ref="F38:F39"/>
    <mergeCell ref="G38:G39"/>
    <mergeCell ref="V38:V39"/>
    <mergeCell ref="B40:D41"/>
    <mergeCell ref="E40:E41"/>
    <mergeCell ref="F40:F41"/>
    <mergeCell ref="G40:G41"/>
    <mergeCell ref="V40:V41"/>
    <mergeCell ref="B34:D35"/>
    <mergeCell ref="E34:E35"/>
    <mergeCell ref="F34:F35"/>
    <mergeCell ref="G34:G35"/>
    <mergeCell ref="V34:V35"/>
    <mergeCell ref="B36:D37"/>
    <mergeCell ref="E36:E37"/>
    <mergeCell ref="F36:F37"/>
    <mergeCell ref="G36:G37"/>
    <mergeCell ref="V36:V37"/>
    <mergeCell ref="B30:D31"/>
    <mergeCell ref="E30:E31"/>
    <mergeCell ref="F30:F31"/>
    <mergeCell ref="G30:G31"/>
    <mergeCell ref="V30:V31"/>
    <mergeCell ref="B32:D33"/>
    <mergeCell ref="E32:E33"/>
    <mergeCell ref="F32:F33"/>
    <mergeCell ref="G32:G33"/>
    <mergeCell ref="V32:V33"/>
    <mergeCell ref="B26:D27"/>
    <mergeCell ref="E26:E27"/>
    <mergeCell ref="F26:F27"/>
    <mergeCell ref="G26:G27"/>
    <mergeCell ref="V26:V27"/>
    <mergeCell ref="B28:D29"/>
    <mergeCell ref="E28:E29"/>
    <mergeCell ref="F28:F29"/>
    <mergeCell ref="G28:G29"/>
    <mergeCell ref="V28:V29"/>
    <mergeCell ref="B22:D23"/>
    <mergeCell ref="E22:E23"/>
    <mergeCell ref="F22:F23"/>
    <mergeCell ref="G22:G23"/>
    <mergeCell ref="V22:V23"/>
    <mergeCell ref="B24:D25"/>
    <mergeCell ref="E24:E25"/>
    <mergeCell ref="F24:F25"/>
    <mergeCell ref="G24:G25"/>
    <mergeCell ref="V24:V25"/>
    <mergeCell ref="B18:D19"/>
    <mergeCell ref="E18:E19"/>
    <mergeCell ref="F18:F19"/>
    <mergeCell ref="G18:G19"/>
    <mergeCell ref="V18:V19"/>
    <mergeCell ref="B20:D21"/>
    <mergeCell ref="E20:E21"/>
    <mergeCell ref="F20:F21"/>
    <mergeCell ref="G20:G21"/>
    <mergeCell ref="V20:V21"/>
    <mergeCell ref="B15:D15"/>
    <mergeCell ref="B16:D17"/>
    <mergeCell ref="E16:E17"/>
    <mergeCell ref="F16:F17"/>
    <mergeCell ref="G16:G17"/>
    <mergeCell ref="V16:V17"/>
    <mergeCell ref="U12:U14"/>
    <mergeCell ref="V12:V14"/>
    <mergeCell ref="I13:K13"/>
    <mergeCell ref="L13:N13"/>
    <mergeCell ref="O13:Q13"/>
    <mergeCell ref="R13:T13"/>
    <mergeCell ref="C10:E10"/>
    <mergeCell ref="G10:O10"/>
    <mergeCell ref="P10:T10"/>
    <mergeCell ref="B12:D14"/>
    <mergeCell ref="E12:E14"/>
    <mergeCell ref="F12:F14"/>
    <mergeCell ref="G12:G14"/>
    <mergeCell ref="H12:H14"/>
    <mergeCell ref="I12:T12"/>
    <mergeCell ref="D6:N6"/>
    <mergeCell ref="O6:T6"/>
    <mergeCell ref="U6:V6"/>
    <mergeCell ref="B7:V7"/>
    <mergeCell ref="B8:V8"/>
    <mergeCell ref="C9:E9"/>
    <mergeCell ref="G9:O9"/>
    <mergeCell ref="P9:T9"/>
    <mergeCell ref="B2:B3"/>
    <mergeCell ref="C2:T3"/>
    <mergeCell ref="U2:V2"/>
    <mergeCell ref="U3:V3"/>
    <mergeCell ref="D5:N5"/>
    <mergeCell ref="O5:T5"/>
    <mergeCell ref="U5:V5"/>
  </mergeCells>
  <conditionalFormatting sqref="I50">
    <cfRule type="containsText" dxfId="56" priority="50" operator="containsText" text="p">
      <formula>NOT(ISERROR(SEARCH("p",I50)))</formula>
    </cfRule>
  </conditionalFormatting>
  <conditionalFormatting sqref="I54">
    <cfRule type="containsText" dxfId="55" priority="49" operator="containsText" text="p">
      <formula>NOT(ISERROR(SEARCH("p",I54)))</formula>
    </cfRule>
  </conditionalFormatting>
  <conditionalFormatting sqref="I127">
    <cfRule type="containsText" dxfId="54" priority="61" operator="containsText" text="E">
      <formula>NOT(ISERROR(SEARCH("E",I127)))</formula>
    </cfRule>
  </conditionalFormatting>
  <conditionalFormatting sqref="I133">
    <cfRule type="containsText" dxfId="53" priority="59" operator="containsText" text="E">
      <formula>NOT(ISERROR(SEARCH("E",I133)))</formula>
    </cfRule>
  </conditionalFormatting>
  <conditionalFormatting sqref="I172">
    <cfRule type="containsText" dxfId="52" priority="35" operator="containsText" text="p">
      <formula>NOT(ISERROR(SEARCH("p",I172)))</formula>
    </cfRule>
  </conditionalFormatting>
  <conditionalFormatting sqref="I174">
    <cfRule type="containsText" dxfId="51" priority="34" operator="containsText" text="p">
      <formula>NOT(ISERROR(SEARCH("p",I174)))</formula>
    </cfRule>
  </conditionalFormatting>
  <conditionalFormatting sqref="I176">
    <cfRule type="containsText" dxfId="50" priority="33" operator="containsText" text="p">
      <formula>NOT(ISERROR(SEARCH("p",I176)))</formula>
    </cfRule>
  </conditionalFormatting>
  <conditionalFormatting sqref="I185 I187 I189 I191">
    <cfRule type="containsText" dxfId="49" priority="21" operator="containsText" text="p">
      <formula>NOT(ISERROR(SEARCH("p",I185)))</formula>
    </cfRule>
  </conditionalFormatting>
  <conditionalFormatting sqref="I198 I200 I202">
    <cfRule type="containsText" dxfId="48" priority="20" operator="containsText" text="p">
      <formula>NOT(ISERROR(SEARCH("p",I198)))</formula>
    </cfRule>
  </conditionalFormatting>
  <conditionalFormatting sqref="I251">
    <cfRule type="containsText" dxfId="47" priority="1" operator="containsText" text="p">
      <formula>NOT(ISERROR(SEARCH("p",I251)))</formula>
    </cfRule>
  </conditionalFormatting>
  <conditionalFormatting sqref="I135:J135">
    <cfRule type="containsText" dxfId="46" priority="47" operator="containsText" text="E">
      <formula>NOT(ISERROR(SEARCH("E",I135)))</formula>
    </cfRule>
  </conditionalFormatting>
  <conditionalFormatting sqref="I137:J137">
    <cfRule type="containsText" dxfId="45" priority="45" operator="containsText" text="E">
      <formula>NOT(ISERROR(SEARCH("E",I137)))</formula>
    </cfRule>
  </conditionalFormatting>
  <conditionalFormatting sqref="I234:J234">
    <cfRule type="containsText" dxfId="44" priority="10" operator="containsText" text="p">
      <formula>NOT(ISERROR(SEARCH("p",I234)))</formula>
    </cfRule>
  </conditionalFormatting>
  <conditionalFormatting sqref="I236:J236">
    <cfRule type="containsText" dxfId="43" priority="8" operator="containsText" text="p">
      <formula>NOT(ISERROR(SEARCH("p",I236)))</formula>
    </cfRule>
  </conditionalFormatting>
  <conditionalFormatting sqref="I238:J238">
    <cfRule type="containsText" dxfId="42" priority="6" operator="containsText" text="p">
      <formula>NOT(ISERROR(SEARCH("p",I238)))</formula>
    </cfRule>
  </conditionalFormatting>
  <conditionalFormatting sqref="I240:J240">
    <cfRule type="containsText" dxfId="41" priority="5" operator="containsText" text="p">
      <formula>NOT(ISERROR(SEARCH("p",I240)))</formula>
    </cfRule>
  </conditionalFormatting>
  <conditionalFormatting sqref="I19:M23">
    <cfRule type="containsText" dxfId="40" priority="67" operator="containsText" text="E">
      <formula>NOT(ISERROR(SEARCH("E",I19)))</formula>
    </cfRule>
    <cfRule type="containsText" dxfId="39" priority="68" operator="containsText" text="p">
      <formula>NOT(ISERROR(SEARCH("p",I19)))</formula>
    </cfRule>
  </conditionalFormatting>
  <conditionalFormatting sqref="I197:N199">
    <cfRule type="containsText" dxfId="38" priority="26" operator="containsText" text="p">
      <formula>NOT(ISERROR(SEARCH("p",I197)))</formula>
    </cfRule>
  </conditionalFormatting>
  <conditionalFormatting sqref="I16:T18">
    <cfRule type="containsText" dxfId="37" priority="75" operator="containsText" text="E">
      <formula>NOT(ISERROR(SEARCH("E",I16)))</formula>
    </cfRule>
    <cfRule type="containsText" dxfId="36" priority="76" operator="containsText" text="p">
      <formula>NOT(ISERROR(SEARCH("p",I16)))</formula>
    </cfRule>
  </conditionalFormatting>
  <conditionalFormatting sqref="I24:T43">
    <cfRule type="containsText" dxfId="35" priority="63" operator="containsText" text="E">
      <formula>NOT(ISERROR(SEARCH("E",I24)))</formula>
    </cfRule>
  </conditionalFormatting>
  <conditionalFormatting sqref="I26:T43">
    <cfRule type="containsText" dxfId="34" priority="64" operator="containsText" text="p">
      <formula>NOT(ISERROR(SEARCH("p",I26)))</formula>
    </cfRule>
  </conditionalFormatting>
  <conditionalFormatting sqref="I45:T60">
    <cfRule type="containsText" dxfId="33" priority="99" operator="containsText" text="p">
      <formula>NOT(ISERROR(SEARCH("p",I45)))</formula>
    </cfRule>
  </conditionalFormatting>
  <conditionalFormatting sqref="I45:T67 O19:T19 N20:T23 I78:T85 I96:T107 I109:T124">
    <cfRule type="containsText" dxfId="32" priority="89" operator="containsText" text="E">
      <formula>NOT(ISERROR(SEARCH("E",I19)))</formula>
    </cfRule>
  </conditionalFormatting>
  <conditionalFormatting sqref="I62:T67">
    <cfRule type="containsText" dxfId="31" priority="97" operator="containsText" text="p">
      <formula>NOT(ISERROR(SEARCH("p",I62)))</formula>
    </cfRule>
  </conditionalFormatting>
  <conditionalFormatting sqref="I66:T66">
    <cfRule type="containsText" dxfId="30" priority="85" operator="containsText" text="p">
      <formula>NOT(ISERROR(SEARCH("p",I66)))</formula>
    </cfRule>
  </conditionalFormatting>
  <conditionalFormatting sqref="I69:T76">
    <cfRule type="containsText" dxfId="29" priority="86" operator="containsText" text="E">
      <formula>NOT(ISERROR(SEARCH("E",I69)))</formula>
    </cfRule>
    <cfRule type="containsText" dxfId="28" priority="87" operator="containsText" text="p">
      <formula>NOT(ISERROR(SEARCH("p",I69)))</formula>
    </cfRule>
  </conditionalFormatting>
  <conditionalFormatting sqref="I78:T85">
    <cfRule type="containsText" dxfId="27" priority="95" operator="containsText" text="p">
      <formula>NOT(ISERROR(SEARCH("p",I78)))</formula>
    </cfRule>
  </conditionalFormatting>
  <conditionalFormatting sqref="I87:T94">
    <cfRule type="containsText" dxfId="26" priority="65" operator="containsText" text="E">
      <formula>NOT(ISERROR(SEARCH("E",I87)))</formula>
    </cfRule>
    <cfRule type="containsText" dxfId="25" priority="66" operator="containsText" text="p">
      <formula>NOT(ISERROR(SEARCH("p",I87)))</formula>
    </cfRule>
  </conditionalFormatting>
  <conditionalFormatting sqref="I96:T107">
    <cfRule type="containsText" dxfId="24" priority="94" operator="containsText" text="p">
      <formula>NOT(ISERROR(SEARCH("p",I96)))</formula>
    </cfRule>
  </conditionalFormatting>
  <conditionalFormatting sqref="I109:T124">
    <cfRule type="containsText" dxfId="23" priority="91" operator="containsText" text="p">
      <formula>NOT(ISERROR(SEARCH("p",I109)))</formula>
    </cfRule>
  </conditionalFormatting>
  <conditionalFormatting sqref="I126:T132">
    <cfRule type="containsText" dxfId="22" priority="62" operator="containsText" text="p">
      <formula>NOT(ISERROR(SEARCH("p",I126)))</formula>
    </cfRule>
  </conditionalFormatting>
  <conditionalFormatting sqref="I133:T134">
    <cfRule type="containsText" dxfId="21" priority="60" operator="containsText" text="p">
      <formula>NOT(ISERROR(SEARCH("p",I133)))</formula>
    </cfRule>
  </conditionalFormatting>
  <conditionalFormatting sqref="I135:T136">
    <cfRule type="containsText" dxfId="20" priority="48" operator="containsText" text="p">
      <formula>NOT(ISERROR(SEARCH("p",I135)))</formula>
    </cfRule>
  </conditionalFormatting>
  <conditionalFormatting sqref="I137:T139">
    <cfRule type="containsText" dxfId="19" priority="46" operator="containsText" text="p">
      <formula>NOT(ISERROR(SEARCH("p",I137)))</formula>
    </cfRule>
  </conditionalFormatting>
  <conditionalFormatting sqref="I141:T150">
    <cfRule type="containsText" dxfId="18" priority="51" operator="containsText" text="E">
      <formula>NOT(ISERROR(SEARCH("E",I141)))</formula>
    </cfRule>
    <cfRule type="containsText" dxfId="17" priority="52" operator="containsText" text="p">
      <formula>NOT(ISERROR(SEARCH("p",I141)))</formula>
    </cfRule>
  </conditionalFormatting>
  <conditionalFormatting sqref="I160:T169">
    <cfRule type="containsText" dxfId="16" priority="40" operator="containsText" text="E">
      <formula>NOT(ISERROR(SEARCH("E",I160)))</formula>
    </cfRule>
  </conditionalFormatting>
  <conditionalFormatting sqref="I160:T176">
    <cfRule type="containsText" dxfId="15" priority="41" operator="containsText" text="p">
      <formula>NOT(ISERROR(SEARCH("p",I160)))</formula>
    </cfRule>
  </conditionalFormatting>
  <conditionalFormatting sqref="I171:T182">
    <cfRule type="containsText" dxfId="14" priority="36" operator="containsText" text="E">
      <formula>NOT(ISERROR(SEARCH("E",I171)))</formula>
    </cfRule>
  </conditionalFormatting>
  <conditionalFormatting sqref="I177:T183">
    <cfRule type="containsText" dxfId="13" priority="37" operator="containsText" text="p">
      <formula>NOT(ISERROR(SEARCH("p",I177)))</formula>
    </cfRule>
  </conditionalFormatting>
  <conditionalFormatting sqref="I184:T195 I197:T202">
    <cfRule type="containsText" dxfId="12" priority="22" operator="containsText" text="E">
      <formula>NOT(ISERROR(SEARCH("E",I184)))</formula>
    </cfRule>
  </conditionalFormatting>
  <conditionalFormatting sqref="I184:T196">
    <cfRule type="containsText" dxfId="11" priority="28" operator="containsText" text="p">
      <formula>NOT(ISERROR(SEARCH("p",I184)))</formula>
    </cfRule>
  </conditionalFormatting>
  <conditionalFormatting sqref="I200:T202">
    <cfRule type="containsText" dxfId="10" priority="23" operator="containsText" text="p">
      <formula>NOT(ISERROR(SEARCH("p",I200)))</formula>
    </cfRule>
  </conditionalFormatting>
  <conditionalFormatting sqref="I212:T240">
    <cfRule type="containsText" dxfId="9" priority="17" operator="containsText" text="E">
      <formula>NOT(ISERROR(SEARCH("E",I212)))</formula>
    </cfRule>
    <cfRule type="containsText" dxfId="8" priority="18" operator="containsText" text="p">
      <formula>NOT(ISERROR(SEARCH("p",I212)))</formula>
    </cfRule>
  </conditionalFormatting>
  <conditionalFormatting sqref="I250:T265">
    <cfRule type="containsText" dxfId="7" priority="3" operator="containsText" text="E">
      <formula>NOT(ISERROR(SEARCH("E",I250)))</formula>
    </cfRule>
    <cfRule type="containsText" dxfId="6" priority="4" operator="containsText" text="p">
      <formula>NOT(ISERROR(SEARCH("p",I250)))</formula>
    </cfRule>
  </conditionalFormatting>
  <conditionalFormatting sqref="K24:N24 I24:J25">
    <cfRule type="containsText" dxfId="5" priority="84" operator="containsText" text="p">
      <formula>NOT(ISERROR(SEARCH("p",I24)))</formula>
    </cfRule>
  </conditionalFormatting>
  <conditionalFormatting sqref="N20:N23">
    <cfRule type="containsText" dxfId="4" priority="109" operator="containsText" text="p">
      <formula>NOT(ISERROR(SEARCH("p",N20)))</formula>
    </cfRule>
  </conditionalFormatting>
  <conditionalFormatting sqref="O19:T24 K25:T25">
    <cfRule type="containsText" dxfId="3" priority="107" operator="containsText" text="p">
      <formula>NOT(ISERROR(SEARCH("p",K19)))</formula>
    </cfRule>
  </conditionalFormatting>
  <conditionalFormatting sqref="O197:T197">
    <cfRule type="containsText" dxfId="2" priority="27" operator="containsText" text="p">
      <formula>NOT(ISERROR(SEARCH("p",O197)))</formula>
    </cfRule>
  </conditionalFormatting>
  <conditionalFormatting sqref="O199:T199">
    <cfRule type="containsText" dxfId="1" priority="25" operator="containsText" text="p">
      <formula>NOT(ISERROR(SEARCH("p",O199)))</formula>
    </cfRule>
  </conditionalFormatting>
  <conditionalFormatting sqref="P198:T198">
    <cfRule type="containsText" dxfId="0" priority="32" operator="containsText" text="p">
      <formula>NOT(ISERROR(SEARCH("p",P198)))</formula>
    </cfRule>
  </conditionalFormatting>
  <printOptions horizontalCentered="1" verticalCentered="1"/>
  <pageMargins left="3.937007874015748E-2" right="3.937007874015748E-2" top="0.35433070866141736" bottom="0.35433070866141736" header="0.31496062992125984" footer="0.31496062992125984"/>
  <pageSetup paperSize="8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15DB709CD1545A2CC5066B4D78BBF" ma:contentTypeVersion="15" ma:contentTypeDescription="Create a new document." ma:contentTypeScope="" ma:versionID="751c1c1db570066888ee85d60477af75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d93270af6f744afd682d6239d0051456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13E734-FED5-4A39-B5D7-022E73D072D8}">
  <ds:schemaRefs>
    <ds:schemaRef ds:uri="http://purl.org/dc/terms/"/>
    <ds:schemaRef ds:uri="http://schemas.openxmlformats.org/package/2006/metadata/core-properties"/>
    <ds:schemaRef ds:uri="08c5b89f-91e6-4853-a217-8788bb94ded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18dde92-05fd-405d-aa87-8c4d6b56d62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5470BF8-452D-466C-8658-7C4C6ED4C380}"/>
</file>

<file path=customXml/itemProps3.xml><?xml version="1.0" encoding="utf-8"?>
<ds:datastoreItem xmlns:ds="http://schemas.openxmlformats.org/officeDocument/2006/customXml" ds:itemID="{94DCE857-8582-4208-AF25-CB1FF5DE29C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58707db-cea7-4907-92d1-cf323291762b}" enabled="1" method="Standard" siteId="{e11cbe9c-f680-44b9-9d42-d705f740b8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Seguridad</vt:lpstr>
      <vt:lpstr>Salud Ocupacional</vt:lpstr>
      <vt:lpstr>MA</vt:lpstr>
      <vt:lpstr>COMUNICACIONES</vt:lpstr>
      <vt:lpstr>Seguridad.Lima</vt:lpstr>
      <vt:lpstr>MA!Print_Area</vt:lpstr>
      <vt:lpstr>'Salud Ocupacional'!Print_Area</vt:lpstr>
      <vt:lpstr>Seguridad!Print_Area</vt:lpstr>
      <vt:lpstr>Seguridad.Lima!Print_Area</vt:lpstr>
      <vt:lpstr>Seguridad.Lima!Print_Titles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Jhoseline Alessandra Medrano</dc:creator>
  <cp:lastModifiedBy>Viviana Sandoval</cp:lastModifiedBy>
  <cp:lastPrinted>2025-01-18T19:53:50Z</cp:lastPrinted>
  <dcterms:created xsi:type="dcterms:W3CDTF">2022-11-29T17:49:10Z</dcterms:created>
  <dcterms:modified xsi:type="dcterms:W3CDTF">2025-01-19T18:39:09Z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</Properties>
</file>